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0480" windowHeight="15120" tabRatio="657" activeTab="0"/>
  </bookViews>
  <sheets>
    <sheet name="Active Employees" sheetId="1" r:id="rId1"/>
    <sheet name="Terminated Employees" sheetId="2" r:id="rId2"/>
    <sheet name="Market Data" sheetId="3" r:id="rId3"/>
    <sheet name="Job Desc" sheetId="4" r:id="rId4"/>
    <sheet name="Headcount Report" sheetId="5" r:id="rId5"/>
  </sheets>
  <definedNames>
    <definedName name="_xlnm.Print_Area" localSheetId="0">'Active Employees'!$A$2:$L$138</definedName>
    <definedName name="_xlnm.Print_Area" localSheetId="3">'Job Desc'!$A$1:$D$60</definedName>
    <definedName name="_xlnm.Print_Area" localSheetId="2">'Market Data'!$A$3:$G$207</definedName>
    <definedName name="_xlnm.Print_Titles" localSheetId="0">'Active Employees'!$1:$2</definedName>
    <definedName name="_xlnm.Print_Titles" localSheetId="3">'Job Desc'!$1:$2</definedName>
    <definedName name="_xlnm.Print_Titles" localSheetId="2">'Market Data'!$1:$2</definedName>
    <definedName name="_xlnm.Print_Titles" localSheetId="1">'Terminated Employees'!$1:$2</definedName>
  </definedNames>
  <calcPr fullCalcOnLoad="1"/>
</workbook>
</file>

<file path=xl/sharedStrings.xml><?xml version="1.0" encoding="utf-8"?>
<sst xmlns="http://schemas.openxmlformats.org/spreadsheetml/2006/main" count="2546" uniqueCount="745">
  <si>
    <t>General accounting duties with special emphasis on cost accounting for the manufacturing function. Responsible for the month-end closing cycle.</t>
  </si>
  <si>
    <t>Craters take finished product from the manufacturing or finishing areas and build wooden shipping frames/crates to protect the units during storage and transport. Detailed procedures for crating are posted in the crating area. HS diploma or GED.</t>
  </si>
  <si>
    <t>No description available.</t>
  </si>
  <si>
    <t>Jig and Fixture Builder</t>
  </si>
  <si>
    <t>The product development function is made up of a designer and a prototype, tool and jig maker.</t>
  </si>
  <si>
    <t xml:space="preserve">Accounting Clerk </t>
  </si>
  <si>
    <t>Accountant, General</t>
  </si>
  <si>
    <t xml:space="preserve">Pays bills for the company and maintains the accounts payable ledger and/or processes. Maintains all payment records. Requires a high school diploma or GED. Typically reports to a  manager. </t>
  </si>
  <si>
    <t>Cost Accountant</t>
  </si>
  <si>
    <t>Distributes and collects incoming mail. Collects and processes outgoing mail. Responsibilities include sending registered mail and packages. Requires a high school diploma or GED.</t>
  </si>
  <si>
    <t>First Name</t>
  </si>
  <si>
    <t>Last Name</t>
  </si>
  <si>
    <t>Sex</t>
  </si>
  <si>
    <t>Age</t>
  </si>
  <si>
    <t>EEO</t>
  </si>
  <si>
    <t>Grade</t>
  </si>
  <si>
    <t>FT/PT</t>
  </si>
  <si>
    <t>Rehire</t>
  </si>
  <si>
    <t>Status</t>
  </si>
  <si>
    <t>Hiredate</t>
  </si>
  <si>
    <t>LOS</t>
  </si>
  <si>
    <t>Term Date</t>
  </si>
  <si>
    <t>Job Title</t>
  </si>
  <si>
    <t>FLSA</t>
  </si>
  <si>
    <t>Sandra</t>
  </si>
  <si>
    <t>Chatman</t>
  </si>
  <si>
    <t>F</t>
  </si>
  <si>
    <t>W</t>
  </si>
  <si>
    <t>Full-Time</t>
  </si>
  <si>
    <t>T</t>
  </si>
  <si>
    <t>Work Rule Violation</t>
  </si>
  <si>
    <t>FORKLIFT</t>
  </si>
  <si>
    <t>RAW MATERIALS WAREHOUSE</t>
  </si>
  <si>
    <t>Mark</t>
  </si>
  <si>
    <t>Karr</t>
  </si>
  <si>
    <t>M</t>
  </si>
  <si>
    <t>Accepted New Job</t>
  </si>
  <si>
    <t>Todd</t>
  </si>
  <si>
    <t>Collver</t>
  </si>
  <si>
    <t>Poor Job Fit</t>
  </si>
  <si>
    <t>Maggie</t>
  </si>
  <si>
    <t>Hyer</t>
  </si>
  <si>
    <t>Poor Performance</t>
  </si>
  <si>
    <t>Angela</t>
  </si>
  <si>
    <t>West</t>
  </si>
  <si>
    <t>Paula</t>
  </si>
  <si>
    <t>Day</t>
  </si>
  <si>
    <t>Job Abandonment</t>
  </si>
  <si>
    <t>Daniel</t>
  </si>
  <si>
    <t>Davis</t>
  </si>
  <si>
    <t>B</t>
  </si>
  <si>
    <t>Karen</t>
  </si>
  <si>
    <t>Nair</t>
  </si>
  <si>
    <t>Poor Attendance</t>
  </si>
  <si>
    <t>Craig</t>
  </si>
  <si>
    <t>Johnson</t>
  </si>
  <si>
    <t>Medical - Non-Job Related</t>
  </si>
  <si>
    <t>Timothy</t>
  </si>
  <si>
    <t>Julius</t>
  </si>
  <si>
    <t>Deichman</t>
  </si>
  <si>
    <t>Larry</t>
  </si>
  <si>
    <t>Dunlap</t>
  </si>
  <si>
    <t>Kenneth</t>
  </si>
  <si>
    <t>Pomeroy</t>
  </si>
  <si>
    <t>Retirement - Normal</t>
  </si>
  <si>
    <t>Stephen</t>
  </si>
  <si>
    <t>Peter</t>
  </si>
  <si>
    <t>Stickle</t>
  </si>
  <si>
    <t>WAREHOUSE SUPERVISOR</t>
  </si>
  <si>
    <t>Exempt</t>
  </si>
  <si>
    <t>Moore</t>
  </si>
  <si>
    <t>MACHINE OPERATOR</t>
  </si>
  <si>
    <t>PREPROCESSING</t>
  </si>
  <si>
    <t>Carmen</t>
  </si>
  <si>
    <t>Mcclintock</t>
  </si>
  <si>
    <t>Donald</t>
  </si>
  <si>
    <t>Conley</t>
  </si>
  <si>
    <t>Jerry</t>
  </si>
  <si>
    <t>Hairston</t>
  </si>
  <si>
    <t>Job Dissatisfaction</t>
  </si>
  <si>
    <t>Jackson</t>
  </si>
  <si>
    <t>Jason</t>
  </si>
  <si>
    <t>Mann</t>
  </si>
  <si>
    <t>James</t>
  </si>
  <si>
    <t>Wheeler</t>
  </si>
  <si>
    <t>Sylvia</t>
  </si>
  <si>
    <t>I</t>
  </si>
  <si>
    <t>Career Change</t>
  </si>
  <si>
    <t>CUSTOMER SERVICE</t>
  </si>
  <si>
    <t>Marketing</t>
  </si>
  <si>
    <t>Ryan</t>
  </si>
  <si>
    <t>Satterfield</t>
  </si>
  <si>
    <t>Retirement - Early</t>
  </si>
  <si>
    <t>Marsha</t>
  </si>
  <si>
    <t>Kennedy</t>
  </si>
  <si>
    <t>A</t>
  </si>
  <si>
    <t>Pay</t>
  </si>
  <si>
    <t>Holmes</t>
  </si>
  <si>
    <t>Johnnie</t>
  </si>
  <si>
    <t>Wormack</t>
  </si>
  <si>
    <t>Lamb</t>
  </si>
  <si>
    <t>John</t>
  </si>
  <si>
    <t>SALES</t>
  </si>
  <si>
    <t>Misty</t>
  </si>
  <si>
    <t>Hu</t>
  </si>
  <si>
    <t>Michael</t>
  </si>
  <si>
    <t>Houtz</t>
  </si>
  <si>
    <t>MANUFACTURING SUPERVISOR</t>
  </si>
  <si>
    <t>MANUFACTURING MANAGEMENT</t>
  </si>
  <si>
    <t>William</t>
  </si>
  <si>
    <t>Chambers</t>
  </si>
  <si>
    <t>Barnett</t>
  </si>
  <si>
    <t>PAINT ROOM TECH</t>
  </si>
  <si>
    <t>FINISHING</t>
  </si>
  <si>
    <t>Rebecca</t>
  </si>
  <si>
    <t>Bradley</t>
  </si>
  <si>
    <t>Godwin</t>
  </si>
  <si>
    <t>Violence - Threat/Act</t>
  </si>
  <si>
    <t>Laura</t>
  </si>
  <si>
    <t>Heath</t>
  </si>
  <si>
    <t>Medical - Job Related</t>
  </si>
  <si>
    <t>Lewis</t>
  </si>
  <si>
    <t>Colling</t>
  </si>
  <si>
    <t>Resigned in lieu of Term</t>
  </si>
  <si>
    <t>CRATER</t>
  </si>
  <si>
    <t>FINISHED GOODS WAREHOUSE</t>
  </si>
  <si>
    <t>Christopher</t>
  </si>
  <si>
    <t>Crabtree</t>
  </si>
  <si>
    <t>Joshua</t>
  </si>
  <si>
    <t>Kendra</t>
  </si>
  <si>
    <t>Mcfarland</t>
  </si>
  <si>
    <t>Rick</t>
  </si>
  <si>
    <t>Tribby</t>
  </si>
  <si>
    <t>Sheila</t>
  </si>
  <si>
    <t>Brown</t>
  </si>
  <si>
    <t>Lee</t>
  </si>
  <si>
    <t>Chinn</t>
  </si>
  <si>
    <t>Lisa</t>
  </si>
  <si>
    <t>Porter</t>
  </si>
  <si>
    <t>Malcolm</t>
  </si>
  <si>
    <t>Trapp</t>
  </si>
  <si>
    <t>Farmer</t>
  </si>
  <si>
    <t>Harshman</t>
  </si>
  <si>
    <t>Darrin</t>
  </si>
  <si>
    <t>Read</t>
  </si>
  <si>
    <t>Robert</t>
  </si>
  <si>
    <t>Ball</t>
  </si>
  <si>
    <t>Brendan</t>
  </si>
  <si>
    <t>Hughes</t>
  </si>
  <si>
    <t>Aaron</t>
  </si>
  <si>
    <t>Palmer</t>
  </si>
  <si>
    <t>Alice</t>
  </si>
  <si>
    <t>Long</t>
  </si>
  <si>
    <t>Rhoades</t>
  </si>
  <si>
    <t>Dennis</t>
  </si>
  <si>
    <t>Perrigo</t>
  </si>
  <si>
    <t>H</t>
  </si>
  <si>
    <t>Toni</t>
  </si>
  <si>
    <t>Mehling</t>
  </si>
  <si>
    <t>David</t>
  </si>
  <si>
    <t>Connell</t>
  </si>
  <si>
    <t>Mohan</t>
  </si>
  <si>
    <t>Schroeder</t>
  </si>
  <si>
    <t>Seevers</t>
  </si>
  <si>
    <t>Rieck</t>
  </si>
  <si>
    <t>Sellner</t>
  </si>
  <si>
    <t>Chip</t>
  </si>
  <si>
    <t>Chang</t>
  </si>
  <si>
    <t>Personal Reasons</t>
  </si>
  <si>
    <t>Carolyn</t>
  </si>
  <si>
    <t>Octavia</t>
  </si>
  <si>
    <t>Richardson</t>
  </si>
  <si>
    <t>George</t>
  </si>
  <si>
    <t>Hurles</t>
  </si>
  <si>
    <t>Matthew</t>
  </si>
  <si>
    <t>Lozier</t>
  </si>
  <si>
    <t>Bradford</t>
  </si>
  <si>
    <t>Phillip</t>
  </si>
  <si>
    <t>Deceased</t>
  </si>
  <si>
    <t>Morris</t>
  </si>
  <si>
    <t>Carl</t>
  </si>
  <si>
    <t>Dwight</t>
  </si>
  <si>
    <t>Lane</t>
  </si>
  <si>
    <t>Everett</t>
  </si>
  <si>
    <t>Lance</t>
  </si>
  <si>
    <t>Nichols</t>
  </si>
  <si>
    <t>Suzette</t>
  </si>
  <si>
    <t>Baker</t>
  </si>
  <si>
    <t>WAREHOUSE MANAGER</t>
  </si>
  <si>
    <t>Carpenter</t>
  </si>
  <si>
    <t>Jennifer</t>
  </si>
  <si>
    <t>Employee Relocation</t>
  </si>
  <si>
    <t>Terrance</t>
  </si>
  <si>
    <t>CUSTODIAN</t>
  </si>
  <si>
    <t>CORPORATE SERVICES</t>
  </si>
  <si>
    <t>Richard</t>
  </si>
  <si>
    <t>Ables</t>
  </si>
  <si>
    <t>MAIL/SHIPPING CLERK</t>
  </si>
  <si>
    <t>Crystal</t>
  </si>
  <si>
    <t>Receptionist/Clerk</t>
  </si>
  <si>
    <t>Corporate</t>
  </si>
  <si>
    <t>Eric</t>
  </si>
  <si>
    <t>Smith</t>
  </si>
  <si>
    <t>Failed Drug/Alcohol Screen</t>
  </si>
  <si>
    <t>PRODUCTION TECH</t>
  </si>
  <si>
    <t>ASSEMBLY</t>
  </si>
  <si>
    <t>Mowbray</t>
  </si>
  <si>
    <t>Brett</t>
  </si>
  <si>
    <t>Howard</t>
  </si>
  <si>
    <t>Kamila</t>
  </si>
  <si>
    <t>Roberts</t>
  </si>
  <si>
    <t>Hall</t>
  </si>
  <si>
    <t>Louis</t>
  </si>
  <si>
    <t>Lemaster</t>
  </si>
  <si>
    <t>Linda</t>
  </si>
  <si>
    <t>Scott</t>
  </si>
  <si>
    <t>Boling</t>
  </si>
  <si>
    <t>Swingle</t>
  </si>
  <si>
    <t>Amy</t>
  </si>
  <si>
    <t>Perkins</t>
  </si>
  <si>
    <t>AR CLERK</t>
  </si>
  <si>
    <t>Accounting</t>
  </si>
  <si>
    <t>Anthony</t>
  </si>
  <si>
    <t>Columbus Custom Carpentry - Terminated Employees</t>
  </si>
  <si>
    <t>Term Reason</t>
  </si>
  <si>
    <t>Columbus Custom Carpentry - Active Employees</t>
  </si>
  <si>
    <t>Fox</t>
  </si>
  <si>
    <t>Chad</t>
  </si>
  <si>
    <t>Chafins</t>
  </si>
  <si>
    <t>Jeffrey</t>
  </si>
  <si>
    <t>Green</t>
  </si>
  <si>
    <t>Molly</t>
  </si>
  <si>
    <t>Maynard</t>
  </si>
  <si>
    <t>Murray</t>
  </si>
  <si>
    <t>Brook</t>
  </si>
  <si>
    <t>Reed</t>
  </si>
  <si>
    <t>Reeves</t>
  </si>
  <si>
    <t>Brian</t>
  </si>
  <si>
    <t>Kelley</t>
  </si>
  <si>
    <t>Ronnie</t>
  </si>
  <si>
    <t>Specht</t>
  </si>
  <si>
    <t>Terry</t>
  </si>
  <si>
    <t>Evans</t>
  </si>
  <si>
    <t>Hicks</t>
  </si>
  <si>
    <t>Benny</t>
  </si>
  <si>
    <t>Woods</t>
  </si>
  <si>
    <t>Don</t>
  </si>
  <si>
    <t>Rose</t>
  </si>
  <si>
    <t>Roger</t>
  </si>
  <si>
    <t>Freck</t>
  </si>
  <si>
    <t>Leffing</t>
  </si>
  <si>
    <t>Raven</t>
  </si>
  <si>
    <t>Tatman</t>
  </si>
  <si>
    <t>Auer</t>
  </si>
  <si>
    <t>Nikki</t>
  </si>
  <si>
    <t>Messer</t>
  </si>
  <si>
    <t>Theresa</t>
  </si>
  <si>
    <t>Charles</t>
  </si>
  <si>
    <t>Cheryl</t>
  </si>
  <si>
    <t>Rouse</t>
  </si>
  <si>
    <t>Kermit</t>
  </si>
  <si>
    <t>Justice</t>
  </si>
  <si>
    <t>Glenn</t>
  </si>
  <si>
    <t>Lindsey</t>
  </si>
  <si>
    <t>Spaulding</t>
  </si>
  <si>
    <t>Liam</t>
  </si>
  <si>
    <t>Barbara</t>
  </si>
  <si>
    <t>Houston</t>
  </si>
  <si>
    <t>Jacquelyn</t>
  </si>
  <si>
    <t>Davy</t>
  </si>
  <si>
    <t>Joseph</t>
  </si>
  <si>
    <t>Dye</t>
  </si>
  <si>
    <t>Locke</t>
  </si>
  <si>
    <t>Andre</t>
  </si>
  <si>
    <t>Wagner</t>
  </si>
  <si>
    <t>Kelly</t>
  </si>
  <si>
    <t>Keeton</t>
  </si>
  <si>
    <t>Adam</t>
  </si>
  <si>
    <t>Howell</t>
  </si>
  <si>
    <t>Joann</t>
  </si>
  <si>
    <t>Thomas</t>
  </si>
  <si>
    <t>Rosalie</t>
  </si>
  <si>
    <t>Maddox</t>
  </si>
  <si>
    <t>Jocelyn</t>
  </si>
  <si>
    <t>Kevin</t>
  </si>
  <si>
    <t>Roland</t>
  </si>
  <si>
    <t>Fleige</t>
  </si>
  <si>
    <t>Danielle</t>
  </si>
  <si>
    <t>MARKETING MANAGER</t>
  </si>
  <si>
    <t>Brandon</t>
  </si>
  <si>
    <t>Swift</t>
  </si>
  <si>
    <t>MARKETING</t>
  </si>
  <si>
    <t>Watkins</t>
  </si>
  <si>
    <t>Steven</t>
  </si>
  <si>
    <t>Mauger</t>
  </si>
  <si>
    <t>Clayton</t>
  </si>
  <si>
    <t>Starkey</t>
  </si>
  <si>
    <t>Tony</t>
  </si>
  <si>
    <t>Lester</t>
  </si>
  <si>
    <t>Monford</t>
  </si>
  <si>
    <t>Derwin</t>
  </si>
  <si>
    <t>Bowyer</t>
  </si>
  <si>
    <t>MANUFACTURING MANAGER</t>
  </si>
  <si>
    <t>Respress</t>
  </si>
  <si>
    <t>Dent</t>
  </si>
  <si>
    <t>Kim</t>
  </si>
  <si>
    <t>Koranteng</t>
  </si>
  <si>
    <t>Stout</t>
  </si>
  <si>
    <t>Webb</t>
  </si>
  <si>
    <t>PURCHASING MANAGER</t>
  </si>
  <si>
    <t>Bailey</t>
  </si>
  <si>
    <t>Orahood</t>
  </si>
  <si>
    <t>Douglas</t>
  </si>
  <si>
    <t>Muck</t>
  </si>
  <si>
    <t>Hatfield</t>
  </si>
  <si>
    <t>Vasko</t>
  </si>
  <si>
    <t>Gregory</t>
  </si>
  <si>
    <t>Cary</t>
  </si>
  <si>
    <t>Lukas</t>
  </si>
  <si>
    <t>Heselden</t>
  </si>
  <si>
    <t>Junker</t>
  </si>
  <si>
    <t>Lowell</t>
  </si>
  <si>
    <t>Gullett</t>
  </si>
  <si>
    <t>Hemingway</t>
  </si>
  <si>
    <t>Coleman</t>
  </si>
  <si>
    <t>Kimber</t>
  </si>
  <si>
    <t>Mary</t>
  </si>
  <si>
    <t>Mccomas</t>
  </si>
  <si>
    <t>Spencer</t>
  </si>
  <si>
    <t>Dundon</t>
  </si>
  <si>
    <t>Leigh</t>
  </si>
  <si>
    <t>Holdrieth</t>
  </si>
  <si>
    <t>Mahlman</t>
  </si>
  <si>
    <t>Weaver</t>
  </si>
  <si>
    <t>Griffin</t>
  </si>
  <si>
    <t>Vesta</t>
  </si>
  <si>
    <t>Nechovski</t>
  </si>
  <si>
    <t>Stange</t>
  </si>
  <si>
    <t>Michelle</t>
  </si>
  <si>
    <t>Doss</t>
  </si>
  <si>
    <t>Edward</t>
  </si>
  <si>
    <t>Marcum</t>
  </si>
  <si>
    <t>Hunt</t>
  </si>
  <si>
    <t>Sherry</t>
  </si>
  <si>
    <t>Shipley</t>
  </si>
  <si>
    <t>Brooke</t>
  </si>
  <si>
    <t>Donna</t>
  </si>
  <si>
    <t>Miles</t>
  </si>
  <si>
    <t>Junella</t>
  </si>
  <si>
    <t>Van Gundy</t>
  </si>
  <si>
    <t>Kerry</t>
  </si>
  <si>
    <t>Wortman</t>
  </si>
  <si>
    <t>Johnny</t>
  </si>
  <si>
    <t>Herold</t>
  </si>
  <si>
    <t>Heidi</t>
  </si>
  <si>
    <t>Bobbs</t>
  </si>
  <si>
    <t>Dobbins</t>
  </si>
  <si>
    <t>Paul</t>
  </si>
  <si>
    <t>Fusco</t>
  </si>
  <si>
    <t>Shirley</t>
  </si>
  <si>
    <t>Essen</t>
  </si>
  <si>
    <t>BUILDING SUPERVISOR</t>
  </si>
  <si>
    <t>Lorenzo</t>
  </si>
  <si>
    <t>Tention</t>
  </si>
  <si>
    <t>Drew</t>
  </si>
  <si>
    <t>HANDYMAN</t>
  </si>
  <si>
    <t>Gray</t>
  </si>
  <si>
    <t>Open Position</t>
  </si>
  <si>
    <t>DIRECTOR OF HR</t>
  </si>
  <si>
    <t>Duff</t>
  </si>
  <si>
    <t>ADMINISTRATIVE ASSISTANT</t>
  </si>
  <si>
    <t>Cooney</t>
  </si>
  <si>
    <t>President</t>
  </si>
  <si>
    <t>Desiree</t>
  </si>
  <si>
    <t>Jones</t>
  </si>
  <si>
    <t>Reen</t>
  </si>
  <si>
    <t>Williams</t>
  </si>
  <si>
    <t>Weiland</t>
  </si>
  <si>
    <t>Riley</t>
  </si>
  <si>
    <t>Pierce</t>
  </si>
  <si>
    <t>Gwen</t>
  </si>
  <si>
    <t>Wildermuth</t>
  </si>
  <si>
    <t>Joe</t>
  </si>
  <si>
    <t>Samczuk</t>
  </si>
  <si>
    <t>Ward</t>
  </si>
  <si>
    <t>Ronald</t>
  </si>
  <si>
    <t>Bowen</t>
  </si>
  <si>
    <t>Carver</t>
  </si>
  <si>
    <t>Bobby</t>
  </si>
  <si>
    <t>Mox</t>
  </si>
  <si>
    <t>Shawn</t>
  </si>
  <si>
    <t>Kalb</t>
  </si>
  <si>
    <t>Kimberly</t>
  </si>
  <si>
    <t>Carla</t>
  </si>
  <si>
    <t>Klinedinst</t>
  </si>
  <si>
    <t>Mccarty</t>
  </si>
  <si>
    <t>Jacquelin</t>
  </si>
  <si>
    <t>Campbell</t>
  </si>
  <si>
    <t>Oswalt</t>
  </si>
  <si>
    <t>Christina</t>
  </si>
  <si>
    <t>Phillips</t>
  </si>
  <si>
    <t>Hand</t>
  </si>
  <si>
    <t>Nathan</t>
  </si>
  <si>
    <t>Joey</t>
  </si>
  <si>
    <t>Foreman</t>
  </si>
  <si>
    <t>Yancey</t>
  </si>
  <si>
    <t>Staats</t>
  </si>
  <si>
    <t>Deanna</t>
  </si>
  <si>
    <t>Diles</t>
  </si>
  <si>
    <t>Montavon</t>
  </si>
  <si>
    <t>Bonnie</t>
  </si>
  <si>
    <t>Blair</t>
  </si>
  <si>
    <t>AP CLERK</t>
  </si>
  <si>
    <t>Sue</t>
  </si>
  <si>
    <t xml:space="preserve">Ranke </t>
  </si>
  <si>
    <t>Jacquetta</t>
  </si>
  <si>
    <t>Guinn</t>
  </si>
  <si>
    <t>Yolanda</t>
  </si>
  <si>
    <t>Harris</t>
  </si>
  <si>
    <t>CFO</t>
  </si>
  <si>
    <t>DATABASE MANAGER</t>
  </si>
  <si>
    <t>STAFF ACCOUNTANT</t>
  </si>
  <si>
    <t>Salary</t>
  </si>
  <si>
    <t>D = April 1, 2 years prior to the case year</t>
  </si>
  <si>
    <t>A-1</t>
  </si>
  <si>
    <t>B-1</t>
  </si>
  <si>
    <t>C-1</t>
  </si>
  <si>
    <t>A-2</t>
  </si>
  <si>
    <t>A-3</t>
  </si>
  <si>
    <t>A-4</t>
  </si>
  <si>
    <t>A-5</t>
  </si>
  <si>
    <t>A-6</t>
  </si>
  <si>
    <t>A-7</t>
  </si>
  <si>
    <t>A-8</t>
  </si>
  <si>
    <t>A-9</t>
  </si>
  <si>
    <t>A-10</t>
  </si>
  <si>
    <t>A=Oct 1 of the year prior to the case year</t>
  </si>
  <si>
    <t>B=April 1 of the year 3 years prior to the case year</t>
  </si>
  <si>
    <t>C=Oct 1 of the year prior to the case year</t>
  </si>
  <si>
    <t>B-3</t>
  </si>
  <si>
    <t>B-2</t>
  </si>
  <si>
    <t>D-1</t>
  </si>
  <si>
    <t>B-4</t>
  </si>
  <si>
    <t>C-2</t>
  </si>
  <si>
    <t>D-2</t>
  </si>
  <si>
    <t>A-11</t>
  </si>
  <si>
    <t>B-5</t>
  </si>
  <si>
    <t>C-3</t>
  </si>
  <si>
    <t>D-3</t>
  </si>
  <si>
    <t>A-12</t>
  </si>
  <si>
    <t>C-4</t>
  </si>
  <si>
    <t>B-6</t>
  </si>
  <si>
    <t>B-7</t>
  </si>
  <si>
    <t>C-5</t>
  </si>
  <si>
    <t>C-6</t>
  </si>
  <si>
    <t>B-8</t>
  </si>
  <si>
    <t>C-7</t>
  </si>
  <si>
    <t>D-4</t>
  </si>
  <si>
    <t>A-13</t>
  </si>
  <si>
    <t>D-5</t>
  </si>
  <si>
    <t>A-14</t>
  </si>
  <si>
    <t>A-15</t>
  </si>
  <si>
    <t>A-16</t>
  </si>
  <si>
    <t>A-17</t>
  </si>
  <si>
    <t>A-18</t>
  </si>
  <si>
    <t>C-8</t>
  </si>
  <si>
    <t>A-19</t>
  </si>
  <si>
    <t>A-20</t>
  </si>
  <si>
    <t>B-9</t>
  </si>
  <si>
    <t>D-6</t>
  </si>
  <si>
    <t>D-7</t>
  </si>
  <si>
    <t>C-9</t>
  </si>
  <si>
    <t>A-21</t>
  </si>
  <si>
    <t>D-8</t>
  </si>
  <si>
    <t>A-22</t>
  </si>
  <si>
    <t>B-10</t>
  </si>
  <si>
    <t>D-9</t>
  </si>
  <si>
    <t>A-23</t>
  </si>
  <si>
    <t>B-11</t>
  </si>
  <si>
    <t>D-10</t>
  </si>
  <si>
    <t>A-24</t>
  </si>
  <si>
    <t>A-25</t>
  </si>
  <si>
    <t>D-11</t>
  </si>
  <si>
    <t>C-10</t>
  </si>
  <si>
    <t>A-26</t>
  </si>
  <si>
    <t>D-12</t>
  </si>
  <si>
    <t>B-12</t>
  </si>
  <si>
    <t>A-27</t>
  </si>
  <si>
    <t>B-13</t>
  </si>
  <si>
    <t>C-11</t>
  </si>
  <si>
    <t>C-12</t>
  </si>
  <si>
    <t>D-13</t>
  </si>
  <si>
    <t>A-28</t>
  </si>
  <si>
    <t>C-13</t>
  </si>
  <si>
    <t>A-29</t>
  </si>
  <si>
    <t>C-14</t>
  </si>
  <si>
    <t>D-14</t>
  </si>
  <si>
    <t>A-30</t>
  </si>
  <si>
    <t>C-15</t>
  </si>
  <si>
    <t>D-15</t>
  </si>
  <si>
    <t>D-16</t>
  </si>
  <si>
    <t>A-31</t>
  </si>
  <si>
    <t>C-16</t>
  </si>
  <si>
    <t>A-32</t>
  </si>
  <si>
    <t>C-17</t>
  </si>
  <si>
    <t>A-33</t>
  </si>
  <si>
    <t>C-18</t>
  </si>
  <si>
    <t>A-34</t>
  </si>
  <si>
    <t>B-14</t>
  </si>
  <si>
    <t>C-19</t>
  </si>
  <si>
    <t>C-20</t>
  </si>
  <si>
    <t>B-15</t>
  </si>
  <si>
    <t>A-35</t>
  </si>
  <si>
    <t>D-17</t>
  </si>
  <si>
    <t>D-18</t>
  </si>
  <si>
    <t>A-36</t>
  </si>
  <si>
    <t>B-16</t>
  </si>
  <si>
    <t>C-21</t>
  </si>
  <si>
    <t>A-37</t>
  </si>
  <si>
    <t>B-17</t>
  </si>
  <si>
    <t>C-22</t>
  </si>
  <si>
    <t>A-38</t>
  </si>
  <si>
    <t>B-18</t>
  </si>
  <si>
    <t>C-23</t>
  </si>
  <si>
    <t>C-24</t>
  </si>
  <si>
    <t>C-25</t>
  </si>
  <si>
    <t>Effective dates of collected data</t>
  </si>
  <si>
    <t>B-19</t>
  </si>
  <si>
    <t>C-26</t>
  </si>
  <si>
    <t>B-20</t>
  </si>
  <si>
    <t>C-27</t>
  </si>
  <si>
    <t>A-39</t>
  </si>
  <si>
    <t>A-40</t>
  </si>
  <si>
    <t>B-21</t>
  </si>
  <si>
    <t>B-22</t>
  </si>
  <si>
    <t>Design Engineer</t>
  </si>
  <si>
    <t>B-23</t>
  </si>
  <si>
    <t>PRODUCT DEVELOPMENT TECH</t>
  </si>
  <si>
    <t>Manufacturing Manager</t>
  </si>
  <si>
    <t>CORPORATE</t>
  </si>
  <si>
    <t>PRESIDENT</t>
  </si>
  <si>
    <t>RECEPTIONIST/OFFICE CLERK</t>
  </si>
  <si>
    <t>PRODUCT DESIGNER</t>
  </si>
  <si>
    <t>MATERIALS HANDLER</t>
  </si>
  <si>
    <t>CRATING SUPERVISOR</t>
  </si>
  <si>
    <t>ACCOUNTING</t>
  </si>
  <si>
    <t>FMLA</t>
  </si>
  <si>
    <t>Performs housekeeping and janitorial duties to keep offices, restrooms and public areas in clean and orderly fashion. Removes trash from offices and other work areas. May do minor repairs. May do outside maintenance including lawns and snow removal by hand or power equipment. Follows established routine. No HS or GED requirement but may be required to read and or speak English to understand instructions and cleaning product information.</t>
  </si>
  <si>
    <t>Group Average</t>
  </si>
  <si>
    <t>PRODUCTION SCHEDULING SUPER</t>
  </si>
  <si>
    <t>Columbus Custom Carpentry</t>
  </si>
  <si>
    <t>SALES (Inside)</t>
  </si>
  <si>
    <t>Inside Sales</t>
  </si>
  <si>
    <t>Accounts Payable (AP)Clerk (1)</t>
  </si>
  <si>
    <t>Information compiled by the administrative assistant</t>
  </si>
  <si>
    <t>AP Clerk</t>
  </si>
  <si>
    <t>AR Clerk</t>
  </si>
  <si>
    <t>AR Clerk Sr.</t>
  </si>
  <si>
    <t>Head Count Report</t>
  </si>
  <si>
    <t>Terminations</t>
  </si>
  <si>
    <t xml:space="preserve">Current </t>
  </si>
  <si>
    <t xml:space="preserve">Last </t>
  </si>
  <si>
    <t>Previous</t>
  </si>
  <si>
    <t>Department</t>
  </si>
  <si>
    <t>Job Titles</t>
  </si>
  <si>
    <t>Headcount</t>
  </si>
  <si>
    <t xml:space="preserve">Year </t>
  </si>
  <si>
    <t>Year</t>
  </si>
  <si>
    <t>Office Group</t>
  </si>
  <si>
    <t>Corporate Unit</t>
  </si>
  <si>
    <t>HR Manager</t>
  </si>
  <si>
    <t>Receptionist</t>
  </si>
  <si>
    <t>Staff Accountant</t>
  </si>
  <si>
    <t>Database Manager</t>
  </si>
  <si>
    <t>AP Clerk (1)</t>
  </si>
  <si>
    <t>AR Clerk (2)</t>
  </si>
  <si>
    <t>Corporate Services</t>
  </si>
  <si>
    <t>Building Supervisor</t>
  </si>
  <si>
    <t>Handyman</t>
  </si>
  <si>
    <t>Mail/Shipping Clerk</t>
  </si>
  <si>
    <t>Custodian</t>
  </si>
  <si>
    <t>Sales</t>
  </si>
  <si>
    <t>Customer Service</t>
  </si>
  <si>
    <t>Product Development</t>
  </si>
  <si>
    <t>Manufacturing</t>
  </si>
  <si>
    <t>Supervisors</t>
  </si>
  <si>
    <t>Preprocessing</t>
  </si>
  <si>
    <t>Machine Operators</t>
  </si>
  <si>
    <t>Assembly</t>
  </si>
  <si>
    <t>Production Techs</t>
  </si>
  <si>
    <t>Finishing</t>
  </si>
  <si>
    <t>Paint Room Techs</t>
  </si>
  <si>
    <t>Warehouse</t>
  </si>
  <si>
    <t>Raw Materials</t>
  </si>
  <si>
    <t>Finished Goods</t>
  </si>
  <si>
    <t>Forklift</t>
  </si>
  <si>
    <t>Craters</t>
  </si>
  <si>
    <t>Salary Data</t>
  </si>
  <si>
    <t>25th</t>
  </si>
  <si>
    <t>50th</t>
  </si>
  <si>
    <t>75th</t>
  </si>
  <si>
    <t>Accounting Manager</t>
  </si>
  <si>
    <t>Accounts Payable Clerk</t>
  </si>
  <si>
    <t>Model Maker</t>
  </si>
  <si>
    <t>Production Scheduler</t>
  </si>
  <si>
    <t>Woodworking Machine Operator II</t>
  </si>
  <si>
    <t>Machine Tool Operator</t>
  </si>
  <si>
    <t>Machine Operator/Tender</t>
  </si>
  <si>
    <t>Tool and Die Maker</t>
  </si>
  <si>
    <t>Constructs and repairs industrial tools, fixtures or jigs.</t>
  </si>
  <si>
    <t>Customer Service Representative II</t>
  </si>
  <si>
    <t xml:space="preserve">Manufactures' Sales Representative </t>
  </si>
  <si>
    <t>Accounts Receivable Clerk</t>
  </si>
  <si>
    <t>Accounts Receivable Clerk, Sr.</t>
  </si>
  <si>
    <t>Accounting Director</t>
  </si>
  <si>
    <t>Administrative Assistant III</t>
  </si>
  <si>
    <t>Information Technology Generalist</t>
  </si>
  <si>
    <t>Mail Clerk</t>
  </si>
  <si>
    <t>Office Services Assistant</t>
  </si>
  <si>
    <t>Secretary I</t>
  </si>
  <si>
    <t>Human Resources Manager</t>
  </si>
  <si>
    <t>Human Resources Generalist III</t>
  </si>
  <si>
    <t>Materials Handler I</t>
  </si>
  <si>
    <t>Materials Handler II</t>
  </si>
  <si>
    <t>Woodworking Machine Operator I</t>
  </si>
  <si>
    <t>Sawing Machine Operator  II</t>
  </si>
  <si>
    <t>Sawing Machine Operator I</t>
  </si>
  <si>
    <t>Materials Handler III</t>
  </si>
  <si>
    <t>Warehouse Supervisor</t>
  </si>
  <si>
    <t>Warehouse Manager</t>
  </si>
  <si>
    <t>Production Supervisor I</t>
  </si>
  <si>
    <t>Production Supervisor II</t>
  </si>
  <si>
    <t>Production Supervisor III</t>
  </si>
  <si>
    <t>Forklift II</t>
  </si>
  <si>
    <t>Forklift 1</t>
  </si>
  <si>
    <t>Warehouse Worker (All Levels)</t>
  </si>
  <si>
    <t>Shipper</t>
  </si>
  <si>
    <t>Utilizes a sprayer or spraying machine to apply paint. Requires a high school diploma or its equivalent. Uses standard procedures, instructions and pre-established guidelines to perform the functions of the job. Works under immediate supervision.</t>
  </si>
  <si>
    <t>Order Puller</t>
  </si>
  <si>
    <t>Picks up materials from the raw material staging area. Completes assigned sawing, planning, shaving, sanding, drilling or finishing operations. Stores ready-for-assembly pieces in the staging area for pick up by assembly. Responsible for strict quality and production standards. Responsible for complying with all safety controls. Requires a high school diploma or GED. Reports to the saw room supervisor.</t>
  </si>
  <si>
    <t>Moves raw material from the staging area and places the individual pieces into the production jigs. Completes assembly process according to established procedures. Responsible for quality control of assembled units. Moves completed unit to finished good holding area. Reports to assembly supervisor.</t>
  </si>
  <si>
    <t xml:space="preserve">Utilizes the automated sprayer to apply paint or stain to finished products. Mounts product to hangers. Moves product into sprayer area and after coating into the drying area. Requires a high school diploma or equivalent. Reports to finishing room supervisor. </t>
  </si>
  <si>
    <t>The three warehouse supervisors are in raw materials, crating and distribution.</t>
  </si>
  <si>
    <t>Headcount and Terminations</t>
  </si>
  <si>
    <t>Resigned in Lieu of Termination</t>
  </si>
  <si>
    <t xml:space="preserve">Supervises and trains building and grounds maintenance staff. Oversees landscaping activities; the maintenance of sidewalks and parking areas; and the removal of trash and snow. May be responsible for the housekeeping staff. A Level I Supervisor is considered a working supervisor with little authority for personnel actions. Requires a high school diploma or its equivalent in area of specialty. Familiar with a variety of the field's concepts, practices and procedures. Relies on experience and judgment to plan and accomplish goals. Performs a variety of tasks. A certain degree of creativity and latitude is expected. Typically reports to a manager or head of a unit/department. </t>
  </si>
  <si>
    <t xml:space="preserve">Tends automated machines in a continuous production environment. </t>
  </si>
  <si>
    <t>Same as Material Handler II but with 5 or more years of experience. Has knowledge of standard practices and procedures within the job. May perform a wider variety of tasks than Level II. May act as a lead or trainer for Levels I and II; may take on additional responsibilities for recordkeeping, production or quality control.</t>
  </si>
  <si>
    <t xml:space="preserve">Responsible for overseeing warehousing, shipping, receiving and materials handling. A Level II Supervisor has authority for personnel actions and oversees most day-to-day operations of group.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</si>
  <si>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Operates spray equipment on assembly line to coat manufactured items with paint  or other coatings. May perform preparation work including cleaning, grinding, sanding or filling.  Mounts and masks work.  Fills and cleans spray equipment.</t>
  </si>
  <si>
    <t>Same as Production Painter I but averages 6 years experience.</t>
  </si>
  <si>
    <t xml:space="preserve">Supervises the activities of personnel engaged in all parts of the manufacturing process. A Level III Supervisor has full authority and may be considered management. A bachelor's degree in area of specialty and more than 10 year experience. A wide degree of latitude is granted. May be the head of a sub-unit of the manufacturing department and may supervise more junior supervisors. </t>
  </si>
  <si>
    <t>Supervises the accounting function and specializes in reporting and compliance with GAAP standards. Responsible for approving credit extensions to customers and coordinating with the outside accounting firm on compiling the tax returns.</t>
  </si>
  <si>
    <t>See above.</t>
  </si>
  <si>
    <t>Management and Supervision</t>
  </si>
  <si>
    <t xml:space="preserve">Attends trade/home shows, contacts builders and architects to increase awareness and sales of our products. Distributes literature. May work directly on special projects or large sales. Maintains relationships with current customers. Develops leads and contacts to create new customers. </t>
  </si>
  <si>
    <t>Production Painter II or Painter-Spray II</t>
  </si>
  <si>
    <t>Production Painter I or Painter-Spray I</t>
  </si>
  <si>
    <t>Paint Technician</t>
  </si>
  <si>
    <t>Job Descriptions</t>
  </si>
  <si>
    <t>Source</t>
  </si>
  <si>
    <t>Raw</t>
  </si>
  <si>
    <t>Intermediate</t>
  </si>
  <si>
    <t>Plant Manager II</t>
  </si>
  <si>
    <t>Materials Supervisor II</t>
  </si>
  <si>
    <t>Materials Supervisor I</t>
  </si>
  <si>
    <t>Assembler II</t>
  </si>
  <si>
    <t>Assembler I</t>
  </si>
  <si>
    <t>Assembler III</t>
  </si>
  <si>
    <t>Receptionist/Clerk(2)</t>
  </si>
  <si>
    <t>Responsible for general accounting clerk duties with special focus on billing and collections activity.</t>
  </si>
  <si>
    <t>Building and Grounds Supervisor I</t>
  </si>
  <si>
    <t>General Maintenance Worker I</t>
  </si>
  <si>
    <t>Housekeeper</t>
  </si>
  <si>
    <t>Janitor, Sr.</t>
  </si>
  <si>
    <t xml:space="preserve">Performs routine accounting activities following established procedures such as maintenance posting of journal entries in the general ledger and preparation of various accounting statements and financial reports. Prepares bank account reconciliations. Completes month-end closing procedures. High school diploma or GED.  </t>
  </si>
  <si>
    <t>Computes and prepares balance sheets, profit and loss statements and other financial reports. Responsibilities also include analyzing trends and costs incurred to predict future expenses.  Assists with the preparation of financial statements, ledgers, reports and taxes. Bachelor’s degree or equivalent. Performs a variety of tasks working only under general supervision.</t>
  </si>
  <si>
    <t xml:space="preserve">Manages the general accounting functions and accounting staff. Ensures compliance with generally accepted accounting procedures.  Oversees the completion of ledger accounts and financial statements. Requires a bachelor's degree in a related area and 6-7 years of experience in the field. Designation of CPA may be required.  </t>
  </si>
  <si>
    <t xml:space="preserve">Processes incoming payments and sends requests for payment on overdue accounts. Duties include keeping records of all accounts, data entry and assisting with general accounting activities. Requires a high school diploma or GED.  </t>
  </si>
  <si>
    <t>Performs a variety of administrative functions. Schedules appointments, writes memos, compiles reports and handles multiple projects. May assist with annual budgets. Requires a high school diploma or GED with at least 5 years of experience. Performs a variety of tasks. May direct and lead the work of others. Typically reports to a senior manager or department head.</t>
  </si>
  <si>
    <t xml:space="preserve">Tracks information regarding the costs of manufacturing activity, such as raw material purchases, inventory, labor, etc. Analyzes changes in raw materials, manufacturing methods, rate schedules to determine effects on costs. Compares factors affecting prices and profitability of products or services. BS in accounting required.  </t>
  </si>
  <si>
    <t>Designs new or improves design of existing products. Develops specifications and oversees prototype development and testing.  Bachelors degree expected.</t>
  </si>
  <si>
    <t>Operates a powered forklift, cherry picker or hydraulic lift in a warehouse or manufacturing area and between departments, buildings and outside storage areas. Collects and delivers materials while following established safety procedures. Delivers materials to work areas as directed; stacks materials in storage areas and loads outgoing shipments into trailers; unloads incoming shipments. High school education or GED and forklift certification required. Report to shipping supervisor.</t>
  </si>
  <si>
    <t xml:space="preserve">Designs and implements HR policies involving employment, compensation, benefits, employee relations, training and safety. Requires a bachelor's degree. May supervise other employees in HR or corporate administrative or service functions. </t>
  </si>
  <si>
    <t xml:space="preserve">Cleans and maintains buildings/facilities. May be expected to make basic repairs. May require a high school diploma or its equivalent with 3-5 years of experience in the field or in a related area. Familiar with a variety of the field's concepts, practices and procedures. Relies on experience and judgment to plan and accomplish goals. Performs a variety of complicated tasks. Directs and leads the work of others. A certain degree of creativity and latitude is required. Typically reports to a supervisor/manager. </t>
  </si>
  <si>
    <t xml:space="preserve">Sells products to wholesale or direct customers. Detailed product knowledge required. Compensation is usually a combination of salary and commission.  </t>
  </si>
  <si>
    <t>Same as Material Handler I but with 2-5 years of experience. Has knowledge of standard practices and procedures within the job. May perform a wider variety of tasks than Level I.</t>
  </si>
  <si>
    <t xml:space="preserve">Responsible for overseeing warehousing, shipping, receiving and materials handling. A Level I supervisor is considered a working supervisor with little authority for personnel actions.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</si>
  <si>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Builds prototype models requiring a high degree of accuracy. Creates special tools, fixtures or jigs. A high degree of independent action is expected.</t>
  </si>
  <si>
    <t>Performs a variety of tasks required to set up molds that other employees will use to craft the product. May assemble metal casting frames. Most commonly used in foundry or ceramic industries. Excludes the artist of craftsman creating the original which is being copied. HS diploma or GED not specifically required.</t>
  </si>
  <si>
    <t xml:space="preserve">Collects, sorts and distributes incoming mail and collects and prepares outgoing mail for shipping using postage meter, scales etc. Prepare packages for outside pick-up. Maintains shipping records. Operates mailroom equipment including inserters, calculator and postage meters. Provides support duties to the organization as needed. High school diploma or GED. General duties may include copying documents, getting office and kitchen supplies. Performs general maintenance of the facility and office equipment. Typically reports to a supervisor. </t>
  </si>
  <si>
    <t>Assembles customer orders from in-stock finished goods and places orders in drop areas prepared for loading. May use automated order systems. May pull from reserve stock areas. PC skills may be required for inputting pulled orders and shipping information into software system. High school diploma or GED.</t>
  </si>
  <si>
    <t>Prepares and packs product for shipment. Constructs nonstandard boxes, crates/containers when standard containers are not available. May construct custom pallets. Selects materials for packing as appropriate for protection of the product and methods of bracing/blocking to prevent damage while in transit. High school diploma or GED. Usually reports to a shipping supervisor.</t>
  </si>
  <si>
    <t>Similar to Production Painter but has responsibility for mixing paint colors using special glazes and setting up machines for different applications. 12 years experience.</t>
  </si>
  <si>
    <t>Production General Laborer</t>
  </si>
  <si>
    <t>Performs tasks in a production environment that require little training or experience. Most work is physical in nature and often involves lifting, carrying, loading or unloading, packing or unpacking.  May pick up and deliver parts or materials to work stations from bins or warehouse areas. Does not usually include driving forklift or using other automated equipment. No GED required.</t>
  </si>
  <si>
    <t>Schedules the flow of work and supplies within a manufacturing area. Established priorities and revises schedules to take best advantage of available materials, supplies and labor.</t>
  </si>
  <si>
    <t xml:space="preserve">Greets and screens job applicants and other visitors and directs them to the appropriate office. Operates the phone system to route incoming calls and does paging. Requires a high school diploma or GED. </t>
  </si>
  <si>
    <t xml:space="preserve">Performs clerical duties such as filing, word processing and copying. May operate phone systems or substitute for a receptionist. Arranges meetings and travel. Orders office supplies. Requires a high school diploma or GED with computer skills in MS Office or other common software. Follows standard office procedures and instructions or pre-established guidelines to produce reports and perform the regular job functions.  </t>
  </si>
  <si>
    <t>Spray Coating and Painting Machine Operator</t>
  </si>
  <si>
    <t xml:space="preserve">Supervises the receiving, storing, packing and shipping of merchandise or materials. Maintains stock records and schedules. Requires a high school diploma or its equivalent with at least 4 years of experience in the field or in a related area. Familiar with a variety of the field's concepts, practices and procedures. Relies on experience and judgment to plan and accomplish goals. Performs a variety of complicated tasks. A certain degree of creativity and latitude is required. Typically reports to a manager. </t>
  </si>
  <si>
    <t>Receives, checks and stores materials. Fills internal or external requisitions and orders. May take materials to or from storage areas and assembly lines. Operates fork lift. Requires a high school diploma or its equivalent.</t>
  </si>
  <si>
    <t>Performs cutting planning, sanding, shaping, finishing and cleaning of wood products with hand or power tools. Stacks raw materials in staging or storage areas. Mounts hooks or wire to ready product for spray or dip coatings. Applies glues and may clamp pieces for joining. May nail, screw or bolt lumber pieces into assemblies. May do quality inspections to predetermined tolerances. Dismantles incoming shipping crates. Prepares lumber for cutting by attaching to jigs or by making patterns on the pieces. Loads and unloads materials from truck or rail cars as needed.  6 years average length of experience.</t>
  </si>
  <si>
    <t>Same as above but with less than 2 years of experience.</t>
  </si>
  <si>
    <t>Administrative Assistant</t>
  </si>
  <si>
    <t>New position; no description prepared yet.</t>
  </si>
  <si>
    <t>Accounts Receivable (AR) Clerk (2)</t>
  </si>
  <si>
    <t>Work Conditions/Requirement</t>
  </si>
  <si>
    <t>Nonexempt</t>
  </si>
  <si>
    <t>Responsibilities include managing all the accounting functions. Requires a bachelor's degree with at least 8 years of experience in the field. Performs a variety of tasks personally while leading others. Typically reports to upper management.</t>
  </si>
  <si>
    <t>Same as assembler but has at least of 2 years experience and is fully trained in the position.</t>
  </si>
  <si>
    <t>Assembles pre-fabricated parts at work stations. May test product to quality specifications or tolerance levels and makes repairs as necessary. Uses hand and/or power tools to assemble units. Uses instructions and standardized procedures to assemble the units to product specifications. Requires a high school diploma or GED. Position-specific formal training may be required. Less than of 2 years experience in this position; may also be called a trainee or apprentice..</t>
  </si>
  <si>
    <t xml:space="preserve">Processes applications for credit. Duties include keeping records of all delinquent accounts and credit problems. Requires a high school diploma or GED. Normally has 3 more years of experience than a regular AR Clerk </t>
  </si>
  <si>
    <t>Same as assembler but has at least 5 years of experience and is fully trained in the position. May be assigned training or lead duties.</t>
  </si>
  <si>
    <t>Handles more complex customer inquiries and higher-value or non-routine transactions. Average of 6 years of experience and high school diploma or GED.</t>
  </si>
  <si>
    <t>Same as Forklift II above but with no experience; company must provide forklift training and certification.</t>
  </si>
  <si>
    <t xml:space="preserve">Performs maintenance service and repairs in the areas of plumbing, carpentry, painting, plastering, machine servicing, electrical or vehicle servicing. Is knowledgeable in the procedures and safety measures in area(s) of specialty. Requires 0-2 years of experience in the field or in a related area. Has knowledge of commonly 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 </t>
  </si>
  <si>
    <t>Works to ensure offices and other specified areas are kept in a clean and orderly condition. May require a high school diploma or its equivalent. No experience necessary. Has knowledge of commonly used concepts, practices and procedures within a particular field. Relies on instructions and pre-established guidelines to perform the functions of the job. Works under immediate supervision. Typically reports to a supervisor.</t>
  </si>
  <si>
    <r>
      <t>Works to ensure offices and other specified areas are kept in a clean and orderly condition. May require a high school diploma or its equivalent. No experience necessary. Has knowledge of commonly used concepts, practices and procedures within a particula</t>
    </r>
    <r>
      <rPr>
        <sz val="10"/>
        <rFont val="Arial Narrow"/>
        <family val="2"/>
      </rPr>
      <t>r field. Relies on instructions and pre-established guidelines to perform the functions of the job. Works under immediate supervision. Typically reports to a supervisor.</t>
    </r>
  </si>
  <si>
    <t>Designs and administers human resource policies in a small company or in limited functional areas of a larger company. Analyzes HR data and makes recommendations to management regarding solutions to identified problems. Processes HR or payroll-related paperwork.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</si>
  <si>
    <r>
      <t>Designs and administers human resource policies in a small company or in limited functional areas of a larger company. Analyzes HR data and makes recommendations to management regarding solutions to identified problems. Processes HR or payroll-related pap</t>
    </r>
    <r>
      <rPr>
        <sz val="10"/>
        <rFont val="Arial Narrow"/>
        <family val="2"/>
      </rPr>
      <t>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r>
  </si>
  <si>
    <t xml:space="preserve">Performs information systems administrative procedures and maintains documentation that covers two or more functional areas, including data control, applications training, data coordination and scheduling, data security administration, etc. Requires a bachelor's degree and 0-3 years of experience in the field or in a related area. Has knowledge of commonly used concepts, practices and procedures within a particular field. Relies on instructions and pre-established guidelines to perform the functions of the job. Works under immediate supervision. Typically reports to a supervisor. </t>
  </si>
  <si>
    <t>Operates manual or attends automated machine tools. Tools may include but are not limited to hydraulic presses, drill presses, forming, milling, grinding or special purpose assembly or filling machines. Work is repetitive in nature. Senior operators are expected to set up and adjust machines.</t>
  </si>
  <si>
    <t xml:space="preserve">Loads and unloads material within a warehouse. Utilizes hand trucks, powered forklifts (either gas or electric), powered hoists or other equipment to move materials. Follows detailed instructions and procedures. Require a high school diploma or GED and less than 3 years of experience.  </t>
  </si>
  <si>
    <t>Mold Maker</t>
  </si>
  <si>
    <t>Packer, Packer-Crater or Crater-Shipper</t>
  </si>
  <si>
    <t xml:space="preserve">Creates nonstandard jigs, fixtures, clamps and special tools for manufacturing operations. Tests jigs for function and tolerances. Responsible for determining production methods and sequence of operations and assists with establishing standard procedures for work to be performed using these jigs or fixtures. Requires a high school diploma or GED and at least 5 years of experience. Relies on experience and judgment to performs a variety of tasks. A high degree of creativity and latitude is required.  </t>
  </si>
  <si>
    <r>
      <t xml:space="preserve">Creates nonstandard jigs, fixtures, clamps and special tools for manufacturing operations. Tests jigs for function and tolerances. Responsible for determining production methods and sequence of operations and assists with establishing standard procedures </t>
    </r>
    <r>
      <rPr>
        <sz val="10"/>
        <rFont val="Arial Narrow"/>
        <family val="2"/>
      </rPr>
      <t xml:space="preserve">for work to be performed using these jigs or fixtures. Requires a high school diploma or GED and at least 5 years of experience. Relies on experience and judgment to performs a variety of tasks. A high degree of creativity and latitude is required.  </t>
    </r>
  </si>
  <si>
    <t xml:space="preserve">Manages and oversees overall plant operations, which may include finance; manufacturing; manufacturing engineering; materials; quality assurance/control; human resources; and information systems. Makes recommendations to improve productivity, quality and efficiency of operations. May be required to meet certain certifications in field. Requires a bachelor's degree and 7-10 years of experience in the field or in a related area. Familiar with a variety of the field's concepts, practices and procedures. Relies on extensive experience and judgment to plan and accomplish goals. Performs a variety of complicated tasks. A wide degree of creativity and latitude is required. Typically reports to top management. </t>
  </si>
  <si>
    <t>Supervises the activities of production personnel engaged in manufacturing. Supervises the use of hand tools, jigs and various power equipment at floor assembly or bench workstations. Leads or working foreman may report to this level. A bachelor's degree is usually an option but not a requirement. Performs a variety of tasks. Typically reports to the department manager.</t>
  </si>
  <si>
    <t>Similar to Level I but averages 7 years of experience and may have a larger span of control and more freedom of action.</t>
  </si>
  <si>
    <t>Operates table, bench, jig, hand or band saws.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Less than 2 years of experience.</t>
  </si>
  <si>
    <t>Operates table, bench, jig, hand or band saws. May operate shadow-line multiple-head sawing machine.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More than 5 years of experience, HS diploma or GED required.</t>
  </si>
  <si>
    <t xml:space="preserve">Prioritizes workload and expedites shipments. Measures and weighs orders. Completes necessary bills of lading. Must lift heavy items. Picks and packs orders. Operates forklift, doorplate and other warehouse equipment. High school diploma or GED. Less than 3 years of experience. </t>
  </si>
  <si>
    <t xml:space="preserve">Manages all warehouse activities. Manages the warehouse to ensure the receipt, coordination and safety of goods coming through a warehouse. Also ensures that orders arrive and are dispatched on time to the appropriate destinations and in the expected quantities. Requires a high school diploma or its equivalent with 5-7 years of experience in the field or in a related area. Familiar with a variety of the field's concepts, practices and procedures. Relies on experience and judgment to plan and accomplish goals. Performs a variety of complicated tasks. A degree of creativity and latitude is required. Leads and directs the work of others. Typically reports to a senior manager. </t>
  </si>
  <si>
    <t>The administrative assistant supervises the receptionists and provides the president with general office management services, including the preparation of sales and manufacturing reports, meeting arrangements, correspondence and special projects.</t>
  </si>
  <si>
    <t>The receptionists staff the reception desk and provide general office support, including data entry, filing and special projects.</t>
  </si>
  <si>
    <t>General accounting duties with special emphasis on report preparation and computer systems. Runs data backup and system security. Serves as the computer expert for the company.</t>
  </si>
  <si>
    <t>Responsible for general accounting clerk duties with special focus on generation of accounts payable transactions.</t>
  </si>
  <si>
    <t>Collects and distributes incoming and outgoing mail. Responsibilities include processing and recording postage on all types of mail and packages. Performs a wide variety of other office support services, including assisting with custodial or handyman duties and keeping the break rooms and copier area stocked as needed. Requires a high school diploma or GED. Requires a valid driver's license, a clean driving record and insurance. May be required to use personal car or truck to run errands. Reports to the building supervisor.</t>
  </si>
  <si>
    <t>Contacts builders and architects by phone or mail to increase awareness and sales of our products. Uses direct mail marketing to expand the knowledge of our products to noncurrent customers. May work directly on special projects or large sales. Maintains relationships with current customers not assigned to a field sales representative. Develops leads and contacts to create new customers. Works in the main office, primarily taking calls from builders to set up accounts, special promotions or to answer product questions of a sales rather than service nature. Responsible for dealers and prospects outside the Ohio, Michigan and Indiana area. Covers calls for field sales personnel while they are on vacation.</t>
  </si>
  <si>
    <t>Takes incoming calls for sales orders or problem resolution on existing orders. May make outgoing calls to follow up on previous inquiries. Computer literate, HS diploma or GED, 3 years of customer service experience in a call center. Excellent voice communications, including diction.</t>
  </si>
  <si>
    <t>Manufacturing supervisors are distributed by materials/buyer, production planner, saw room, assembly (2) and finishing.</t>
  </si>
  <si>
    <t>Warehouse forklift operators may work in a receiving area unloading raw materials from trucks or in the distribution area loading trucks. Distribution operators must pull customer orders from stock based on "pull tickets." They are responsible for the accuracy of the assembled orders and the protection of materials in transit. All operators also move stock to and from the packaging or manufacturing areas as needed. An OSHA forklift operator's certification is required. HS or GED.</t>
  </si>
  <si>
    <t>Companywide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</si>
</sst>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51">
    <font>
      <sz val="10"/>
      <name val="Arial"/>
      <family val="0"/>
    </font>
    <font>
      <sz val="11"/>
      <color indexed="8"/>
      <name val="Calibri"/>
      <family val="2"/>
    </font>
    <font>
      <b/>
      <sz val="10"/>
      <name val="Arial Narrow"/>
      <family val="2"/>
    </font>
    <font>
      <b/>
      <sz val="10"/>
      <name val="Arial"/>
      <family val="2"/>
    </font>
    <font>
      <sz val="10"/>
      <name val="Arial Narrow"/>
      <family val="2"/>
    </font>
    <font>
      <b/>
      <sz val="12"/>
      <name val="Arial"/>
      <family val="2"/>
    </font>
    <font>
      <sz val="12"/>
      <color indexed="8"/>
      <name val="Times New Roman"/>
      <family val="1"/>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2"/>
      <name val="Arial"/>
      <family val="2"/>
    </font>
    <font>
      <b/>
      <sz val="14"/>
      <name val="Arial"/>
      <family val="2"/>
    </font>
    <font>
      <sz val="8"/>
      <name val="Verdana"/>
      <family val="2"/>
    </font>
    <font>
      <sz val="18"/>
      <name val="Arial"/>
      <family val="2"/>
    </font>
    <font>
      <sz val="8"/>
      <name val="Arial Narrow"/>
      <family val="2"/>
    </font>
    <font>
      <b/>
      <sz val="14"/>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NumberFormat="1" applyFont="1" applyAlignment="1">
      <alignment/>
    </xf>
    <xf numFmtId="0" fontId="0" fillId="0" borderId="0" xfId="0" applyAlignment="1">
      <alignment horizontal="center"/>
    </xf>
    <xf numFmtId="1" fontId="0" fillId="0" borderId="0" xfId="0" applyNumberFormat="1" applyAlignment="1">
      <alignment horizontal="center"/>
    </xf>
    <xf numFmtId="14" fontId="0" fillId="0" borderId="0" xfId="0" applyNumberFormat="1" applyAlignment="1">
      <alignment/>
    </xf>
    <xf numFmtId="0" fontId="4" fillId="0" borderId="0" xfId="0" applyFont="1" applyAlignment="1">
      <alignment/>
    </xf>
    <xf numFmtId="6" fontId="0" fillId="0" borderId="0" xfId="0" applyNumberFormat="1" applyAlignment="1">
      <alignment/>
    </xf>
    <xf numFmtId="8" fontId="0" fillId="0" borderId="0" xfId="0" applyNumberFormat="1" applyAlignment="1">
      <alignment/>
    </xf>
    <xf numFmtId="4"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0" xfId="0" applyFont="1" applyAlignment="1">
      <alignment/>
    </xf>
    <xf numFmtId="164" fontId="0" fillId="0" borderId="0" xfId="44" applyNumberFormat="1" applyFont="1" applyAlignment="1">
      <alignment/>
    </xf>
    <xf numFmtId="0" fontId="8" fillId="0" borderId="0" xfId="0" applyFont="1" applyAlignment="1">
      <alignment wrapText="1"/>
    </xf>
    <xf numFmtId="0" fontId="8" fillId="0" borderId="0" xfId="0" applyNumberFormat="1" applyFont="1" applyAlignment="1">
      <alignment wrapText="1"/>
    </xf>
    <xf numFmtId="0" fontId="9" fillId="0" borderId="0" xfId="0" applyFont="1" applyAlignment="1">
      <alignment vertical="top" wrapText="1"/>
    </xf>
    <xf numFmtId="0" fontId="9" fillId="0" borderId="0" xfId="0" applyFont="1" applyAlignment="1">
      <alignment wrapText="1"/>
    </xf>
    <xf numFmtId="0" fontId="10" fillId="0" borderId="0" xfId="0" applyFont="1" applyAlignment="1">
      <alignment/>
    </xf>
    <xf numFmtId="0" fontId="0" fillId="0" borderId="0" xfId="0" applyFont="1" applyBorder="1" applyAlignment="1">
      <alignment/>
    </xf>
    <xf numFmtId="0" fontId="12" fillId="0" borderId="0" xfId="0" applyFont="1" applyBorder="1" applyAlignment="1">
      <alignment/>
    </xf>
    <xf numFmtId="0" fontId="12" fillId="0" borderId="12" xfId="0" applyFont="1" applyBorder="1" applyAlignment="1">
      <alignment horizontal="center"/>
    </xf>
    <xf numFmtId="164" fontId="0" fillId="0" borderId="0" xfId="44" applyNumberFormat="1" applyFont="1" applyAlignment="1">
      <alignment/>
    </xf>
    <xf numFmtId="164" fontId="0" fillId="0" borderId="0" xfId="44" applyNumberFormat="1" applyFont="1" applyAlignment="1">
      <alignment wrapText="1"/>
    </xf>
    <xf numFmtId="164" fontId="7" fillId="0" borderId="0" xfId="44" applyNumberFormat="1" applyFont="1" applyAlignment="1">
      <alignment wrapText="1"/>
    </xf>
    <xf numFmtId="164" fontId="0" fillId="0" borderId="0" xfId="0" applyNumberFormat="1" applyAlignment="1">
      <alignment/>
    </xf>
    <xf numFmtId="0" fontId="12" fillId="0" borderId="0" xfId="0" applyFont="1" applyBorder="1" applyAlignment="1">
      <alignment horizontal="center"/>
    </xf>
    <xf numFmtId="0" fontId="0" fillId="0" borderId="13" xfId="0" applyFont="1" applyBorder="1" applyAlignment="1">
      <alignment/>
    </xf>
    <xf numFmtId="0" fontId="9" fillId="0" borderId="14" xfId="0" applyFont="1" applyBorder="1" applyAlignment="1">
      <alignment vertical="top" wrapText="1"/>
    </xf>
    <xf numFmtId="164" fontId="7" fillId="0" borderId="14" xfId="44" applyNumberFormat="1" applyFont="1" applyBorder="1" applyAlignment="1">
      <alignment wrapText="1"/>
    </xf>
    <xf numFmtId="0" fontId="0" fillId="0" borderId="15" xfId="0" applyFont="1" applyBorder="1" applyAlignment="1">
      <alignment/>
    </xf>
    <xf numFmtId="0" fontId="9" fillId="0" borderId="0" xfId="0" applyFont="1" applyBorder="1" applyAlignment="1">
      <alignment wrapText="1"/>
    </xf>
    <xf numFmtId="164" fontId="0" fillId="0" borderId="0" xfId="44" applyNumberFormat="1" applyFont="1" applyBorder="1" applyAlignment="1">
      <alignment/>
    </xf>
    <xf numFmtId="0" fontId="0" fillId="0" borderId="16" xfId="0" applyFont="1" applyBorder="1" applyAlignment="1">
      <alignment/>
    </xf>
    <xf numFmtId="0" fontId="8" fillId="0" borderId="17" xfId="0" applyFont="1" applyBorder="1" applyAlignment="1">
      <alignment wrapText="1"/>
    </xf>
    <xf numFmtId="0" fontId="8" fillId="0" borderId="14" xfId="0" applyFont="1" applyBorder="1" applyAlignment="1">
      <alignment wrapText="1"/>
    </xf>
    <xf numFmtId="164" fontId="0" fillId="0" borderId="14" xfId="44" applyNumberFormat="1" applyFont="1" applyBorder="1" applyAlignment="1">
      <alignment wrapText="1"/>
    </xf>
    <xf numFmtId="0" fontId="9" fillId="0" borderId="17" xfId="0" applyFont="1" applyBorder="1" applyAlignment="1">
      <alignment vertical="top" wrapText="1"/>
    </xf>
    <xf numFmtId="0" fontId="0" fillId="0" borderId="13" xfId="0" applyFont="1" applyBorder="1" applyAlignment="1">
      <alignment horizontal="left" vertical="top"/>
    </xf>
    <xf numFmtId="0" fontId="9" fillId="0" borderId="14" xfId="0" applyFont="1" applyBorder="1" applyAlignment="1">
      <alignment wrapText="1"/>
    </xf>
    <xf numFmtId="164" fontId="0" fillId="0" borderId="14" xfId="44" applyNumberFormat="1" applyFont="1" applyBorder="1" applyAlignment="1">
      <alignment/>
    </xf>
    <xf numFmtId="164" fontId="0" fillId="0" borderId="17" xfId="44" applyNumberFormat="1" applyFont="1" applyBorder="1" applyAlignment="1">
      <alignment/>
    </xf>
    <xf numFmtId="0" fontId="9" fillId="0" borderId="17" xfId="0" applyFont="1" applyBorder="1" applyAlignment="1">
      <alignment wrapText="1"/>
    </xf>
    <xf numFmtId="0" fontId="9" fillId="0" borderId="0" xfId="0" applyFont="1" applyBorder="1" applyAlignment="1">
      <alignment vertical="top" wrapText="1"/>
    </xf>
    <xf numFmtId="164" fontId="9" fillId="0" borderId="0" xfId="44" applyNumberFormat="1" applyFont="1" applyAlignment="1">
      <alignment/>
    </xf>
    <xf numFmtId="0" fontId="0" fillId="0" borderId="0" xfId="0" applyFont="1" applyAlignment="1">
      <alignment horizontal="center"/>
    </xf>
    <xf numFmtId="164" fontId="12" fillId="0" borderId="0" xfId="44" applyNumberFormat="1" applyFont="1" applyBorder="1" applyAlignment="1">
      <alignment horizontal="center"/>
    </xf>
    <xf numFmtId="0" fontId="0" fillId="0" borderId="13" xfId="0" applyFont="1" applyBorder="1" applyAlignment="1">
      <alignment/>
    </xf>
    <xf numFmtId="164" fontId="0" fillId="0" borderId="18" xfId="44" applyNumberFormat="1" applyFont="1" applyBorder="1" applyAlignment="1">
      <alignment/>
    </xf>
    <xf numFmtId="164" fontId="0" fillId="0" borderId="19" xfId="44" applyNumberFormat="1" applyFont="1" applyBorder="1" applyAlignment="1">
      <alignment/>
    </xf>
    <xf numFmtId="164" fontId="0" fillId="0" borderId="20" xfId="44" applyNumberFormat="1" applyFont="1" applyBorder="1" applyAlignment="1">
      <alignment/>
    </xf>
    <xf numFmtId="0" fontId="0" fillId="0" borderId="14"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7"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1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4" xfId="0" applyFont="1" applyBorder="1" applyAlignment="1">
      <alignment horizontal="center" wrapText="1"/>
    </xf>
    <xf numFmtId="0" fontId="0" fillId="0" borderId="17" xfId="0" applyFont="1" applyBorder="1" applyAlignment="1">
      <alignment horizontal="center" wrapText="1"/>
    </xf>
    <xf numFmtId="0" fontId="7" fillId="0" borderId="13" xfId="0" applyFont="1" applyBorder="1" applyAlignment="1">
      <alignment/>
    </xf>
    <xf numFmtId="164" fontId="7" fillId="0" borderId="0" xfId="44" applyNumberFormat="1" applyFont="1" applyBorder="1" applyAlignment="1">
      <alignment wrapText="1"/>
    </xf>
    <xf numFmtId="164" fontId="7" fillId="0" borderId="17" xfId="44" applyNumberFormat="1" applyFont="1" applyBorder="1" applyAlignment="1">
      <alignment wrapText="1"/>
    </xf>
    <xf numFmtId="164" fontId="0" fillId="0" borderId="17" xfId="44" applyNumberFormat="1" applyFont="1" applyBorder="1" applyAlignment="1">
      <alignment wrapText="1"/>
    </xf>
    <xf numFmtId="0" fontId="14" fillId="0" borderId="14" xfId="0" applyFont="1" applyBorder="1" applyAlignment="1">
      <alignment wrapText="1"/>
    </xf>
    <xf numFmtId="0" fontId="14" fillId="0" borderId="17" xfId="0" applyFont="1" applyBorder="1" applyAlignment="1">
      <alignment wrapText="1"/>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7" fillId="0" borderId="17" xfId="0" applyFont="1" applyBorder="1" applyAlignment="1">
      <alignment horizontal="left" wrapText="1"/>
    </xf>
    <xf numFmtId="0" fontId="0" fillId="0" borderId="14" xfId="0" applyFont="1" applyBorder="1" applyAlignment="1">
      <alignment horizontal="left" wrapText="1"/>
    </xf>
    <xf numFmtId="0" fontId="7" fillId="0" borderId="0"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xf>
    <xf numFmtId="0" fontId="0" fillId="0" borderId="13" xfId="0" applyFont="1" applyBorder="1" applyAlignment="1">
      <alignment horizontal="left"/>
    </xf>
    <xf numFmtId="0" fontId="3" fillId="0" borderId="14" xfId="0" applyFont="1" applyBorder="1" applyAlignment="1">
      <alignment horizontal="right" wrapText="1"/>
    </xf>
    <xf numFmtId="0" fontId="0" fillId="0" borderId="17" xfId="0" applyFont="1" applyBorder="1" applyAlignment="1">
      <alignment horizontal="left" wrapText="1"/>
    </xf>
    <xf numFmtId="0" fontId="11" fillId="0" borderId="14" xfId="0" applyFont="1" applyBorder="1" applyAlignment="1">
      <alignment wrapText="1"/>
    </xf>
    <xf numFmtId="0" fontId="8" fillId="0" borderId="17" xfId="0" applyNumberFormat="1" applyFont="1" applyBorder="1" applyAlignment="1">
      <alignment wrapText="1"/>
    </xf>
    <xf numFmtId="0" fontId="9" fillId="0" borderId="16" xfId="0" applyFont="1" applyBorder="1" applyAlignment="1">
      <alignment/>
    </xf>
    <xf numFmtId="0" fontId="10" fillId="0" borderId="14" xfId="0" applyFont="1" applyBorder="1" applyAlignment="1">
      <alignment/>
    </xf>
    <xf numFmtId="0" fontId="9" fillId="0" borderId="0" xfId="0" applyFont="1" applyBorder="1" applyAlignment="1">
      <alignment/>
    </xf>
    <xf numFmtId="0" fontId="9" fillId="0" borderId="17" xfId="0" applyFont="1" applyBorder="1" applyAlignment="1">
      <alignment/>
    </xf>
    <xf numFmtId="0" fontId="8" fillId="0" borderId="14" xfId="0" applyNumberFormat="1" applyFont="1" applyBorder="1" applyAlignment="1">
      <alignment wrapText="1"/>
    </xf>
    <xf numFmtId="0" fontId="12" fillId="0" borderId="0" xfId="0" applyFont="1" applyAlignment="1">
      <alignment vertical="top" wrapText="1"/>
    </xf>
    <xf numFmtId="0" fontId="14" fillId="0" borderId="0" xfId="0" applyFont="1" applyBorder="1" applyAlignment="1">
      <alignment wrapText="1"/>
    </xf>
    <xf numFmtId="165" fontId="0" fillId="0" borderId="0" xfId="0" applyNumberFormat="1" applyAlignment="1">
      <alignment/>
    </xf>
    <xf numFmtId="6" fontId="0" fillId="0" borderId="14" xfId="0" applyNumberFormat="1" applyFont="1" applyFill="1" applyBorder="1" applyAlignment="1">
      <alignment horizontal="center" wrapText="1"/>
    </xf>
    <xf numFmtId="6" fontId="0" fillId="0" borderId="18" xfId="0" applyNumberFormat="1" applyFont="1" applyFill="1" applyBorder="1" applyAlignment="1">
      <alignment horizontal="center" wrapText="1"/>
    </xf>
    <xf numFmtId="0" fontId="0" fillId="0" borderId="14" xfId="0" applyFont="1" applyBorder="1" applyAlignment="1">
      <alignment horizontal="left"/>
    </xf>
    <xf numFmtId="0" fontId="0" fillId="0" borderId="17" xfId="0" applyFont="1" applyBorder="1" applyAlignment="1">
      <alignment horizontal="left"/>
    </xf>
    <xf numFmtId="0" fontId="16"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12" xfId="0" applyFont="1" applyBorder="1" applyAlignment="1">
      <alignment/>
    </xf>
    <xf numFmtId="6" fontId="4" fillId="0" borderId="0" xfId="0" applyNumberFormat="1" applyFont="1" applyAlignment="1">
      <alignment/>
    </xf>
    <xf numFmtId="0" fontId="17" fillId="0" borderId="0" xfId="0" applyFont="1" applyAlignment="1">
      <alignment/>
    </xf>
    <xf numFmtId="8" fontId="4" fillId="0" borderId="0" xfId="0" applyNumberFormat="1" applyFont="1" applyAlignment="1">
      <alignment/>
    </xf>
    <xf numFmtId="4" fontId="4" fillId="0" borderId="0" xfId="0" applyNumberFormat="1" applyFont="1" applyAlignment="1">
      <alignment/>
    </xf>
    <xf numFmtId="0" fontId="17" fillId="0" borderId="22" xfId="0" applyFont="1" applyBorder="1" applyAlignment="1">
      <alignment/>
    </xf>
    <xf numFmtId="0" fontId="2" fillId="0" borderId="23"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xf>
    <xf numFmtId="14" fontId="0" fillId="0" borderId="10" xfId="0" applyNumberFormat="1" applyBorder="1" applyAlignment="1">
      <alignment/>
    </xf>
    <xf numFmtId="6" fontId="0" fillId="0" borderId="10" xfId="0" applyNumberFormat="1" applyBorder="1" applyAlignment="1">
      <alignment/>
    </xf>
    <xf numFmtId="0" fontId="4" fillId="0" borderId="25" xfId="0" applyNumberFormat="1" applyFont="1" applyBorder="1" applyAlignment="1">
      <alignment/>
    </xf>
    <xf numFmtId="0" fontId="4" fillId="0" borderId="0" xfId="0" applyNumberFormat="1" applyFont="1" applyBorder="1" applyAlignment="1">
      <alignment/>
    </xf>
    <xf numFmtId="1" fontId="0" fillId="0" borderId="0" xfId="0" applyNumberFormat="1" applyBorder="1" applyAlignment="1">
      <alignment horizontal="center"/>
    </xf>
    <xf numFmtId="165" fontId="0" fillId="0" borderId="0" xfId="0" applyNumberFormat="1" applyBorder="1" applyAlignment="1">
      <alignment/>
    </xf>
    <xf numFmtId="6" fontId="0" fillId="0" borderId="0" xfId="0" applyNumberFormat="1" applyBorder="1" applyAlignment="1">
      <alignment/>
    </xf>
    <xf numFmtId="0" fontId="9" fillId="0" borderId="0" xfId="0" applyFont="1" applyBorder="1" applyAlignment="1">
      <alignment horizontal="center"/>
    </xf>
    <xf numFmtId="0" fontId="16" fillId="0" borderId="0" xfId="0" applyFont="1" applyBorder="1" applyAlignment="1">
      <alignment/>
    </xf>
    <xf numFmtId="0" fontId="4" fillId="0" borderId="23" xfId="0" applyNumberFormat="1" applyFont="1" applyBorder="1" applyAlignment="1">
      <alignment/>
    </xf>
    <xf numFmtId="0" fontId="4" fillId="0" borderId="12" xfId="0" applyNumberFormat="1" applyFont="1" applyBorder="1" applyAlignment="1">
      <alignment/>
    </xf>
    <xf numFmtId="1" fontId="0" fillId="0" borderId="12" xfId="0" applyNumberFormat="1" applyBorder="1" applyAlignment="1">
      <alignment horizontal="center"/>
    </xf>
    <xf numFmtId="165" fontId="0" fillId="0" borderId="12" xfId="0" applyNumberFormat="1" applyBorder="1" applyAlignment="1">
      <alignment/>
    </xf>
    <xf numFmtId="6" fontId="0" fillId="0" borderId="12" xfId="0" applyNumberFormat="1" applyBorder="1" applyAlignment="1">
      <alignment/>
    </xf>
    <xf numFmtId="0" fontId="4" fillId="0" borderId="24" xfId="0" applyFont="1" applyBorder="1" applyAlignment="1">
      <alignment/>
    </xf>
    <xf numFmtId="0" fontId="5" fillId="0" borderId="0" xfId="0" applyFont="1" applyBorder="1" applyAlignment="1">
      <alignment/>
    </xf>
    <xf numFmtId="0" fontId="10" fillId="0" borderId="0" xfId="0" applyFont="1" applyBorder="1" applyAlignment="1">
      <alignment vertical="top" wrapText="1"/>
    </xf>
    <xf numFmtId="0" fontId="3" fillId="0" borderId="0" xfId="0" applyFont="1" applyBorder="1" applyAlignment="1">
      <alignment horizontal="center"/>
    </xf>
    <xf numFmtId="164" fontId="3" fillId="0" borderId="0" xfId="44" applyNumberFormat="1" applyFont="1" applyAlignment="1">
      <alignment/>
    </xf>
    <xf numFmtId="164" fontId="3" fillId="0" borderId="0" xfId="44" applyNumberFormat="1" applyFont="1" applyBorder="1" applyAlignment="1">
      <alignment/>
    </xf>
    <xf numFmtId="0" fontId="5" fillId="0" borderId="0" xfId="0" applyFont="1" applyFill="1" applyBorder="1" applyAlignment="1">
      <alignment/>
    </xf>
    <xf numFmtId="0" fontId="5" fillId="0" borderId="0" xfId="0" applyFont="1" applyAlignment="1">
      <alignment vertical="top" wrapText="1"/>
    </xf>
    <xf numFmtId="0" fontId="9" fillId="0" borderId="0" xfId="0" applyNumberFormat="1" applyFont="1" applyAlignment="1">
      <alignment/>
    </xf>
    <xf numFmtId="0" fontId="0" fillId="0" borderId="0" xfId="0" applyNumberFormat="1" applyFont="1" applyAlignment="1">
      <alignment/>
    </xf>
    <xf numFmtId="0" fontId="0" fillId="0" borderId="13" xfId="0" applyFont="1" applyBorder="1" applyAlignment="1">
      <alignment/>
    </xf>
    <xf numFmtId="0" fontId="0" fillId="0" borderId="13" xfId="0" applyFont="1" applyBorder="1" applyAlignment="1">
      <alignment horizontal="left"/>
    </xf>
    <xf numFmtId="0" fontId="15" fillId="0" borderId="0" xfId="55" applyFont="1">
      <alignment/>
      <protection/>
    </xf>
    <xf numFmtId="0" fontId="0" fillId="0" borderId="0" xfId="55">
      <alignment/>
      <protection/>
    </xf>
    <xf numFmtId="0" fontId="0" fillId="0" borderId="0" xfId="55" applyAlignment="1">
      <alignment vertical="top"/>
      <protection/>
    </xf>
    <xf numFmtId="0" fontId="13" fillId="0" borderId="0" xfId="55" applyFont="1">
      <alignment/>
      <protection/>
    </xf>
    <xf numFmtId="0" fontId="0" fillId="0" borderId="0" xfId="55" applyBorder="1">
      <alignment/>
      <protection/>
    </xf>
    <xf numFmtId="0" fontId="0" fillId="0" borderId="25" xfId="55" applyBorder="1">
      <alignment/>
      <protection/>
    </xf>
    <xf numFmtId="0" fontId="0" fillId="0" borderId="0" xfId="55" applyBorder="1" applyAlignment="1">
      <alignment vertical="top"/>
      <protection/>
    </xf>
    <xf numFmtId="0" fontId="9" fillId="0" borderId="0" xfId="55" applyFont="1" applyAlignment="1">
      <alignment vertical="top" wrapText="1"/>
      <protection/>
    </xf>
    <xf numFmtId="0" fontId="9" fillId="0" borderId="0" xfId="55" applyFont="1" applyAlignment="1">
      <alignment vertical="top"/>
      <protection/>
    </xf>
    <xf numFmtId="0" fontId="0" fillId="0" borderId="0" xfId="55" applyFont="1" applyBorder="1" applyAlignment="1">
      <alignment vertical="top"/>
      <protection/>
    </xf>
    <xf numFmtId="0" fontId="0" fillId="0" borderId="0" xfId="55" applyFont="1" applyBorder="1" applyAlignment="1">
      <alignment vertical="top" wrapText="1"/>
      <protection/>
    </xf>
    <xf numFmtId="0" fontId="0" fillId="0" borderId="0" xfId="55" applyBorder="1" applyAlignment="1">
      <alignment vertical="top" wrapText="1"/>
      <protection/>
    </xf>
    <xf numFmtId="0" fontId="0" fillId="0" borderId="22" xfId="55" applyBorder="1">
      <alignment/>
      <protection/>
    </xf>
    <xf numFmtId="0" fontId="0" fillId="0" borderId="10" xfId="55" applyBorder="1">
      <alignment/>
      <protection/>
    </xf>
    <xf numFmtId="0" fontId="0" fillId="0" borderId="10" xfId="55" applyBorder="1" applyAlignment="1">
      <alignment horizontal="center"/>
      <protection/>
    </xf>
    <xf numFmtId="0" fontId="0" fillId="0" borderId="11" xfId="55" applyBorder="1" applyAlignment="1">
      <alignment horizontal="center"/>
      <protection/>
    </xf>
    <xf numFmtId="0" fontId="5" fillId="0" borderId="22" xfId="55" applyFont="1" applyBorder="1">
      <alignment/>
      <protection/>
    </xf>
    <xf numFmtId="0" fontId="0" fillId="0" borderId="22" xfId="55" applyBorder="1" applyAlignment="1">
      <alignment horizontal="center"/>
      <protection/>
    </xf>
    <xf numFmtId="0" fontId="3" fillId="0" borderId="25" xfId="55" applyFont="1" applyBorder="1">
      <alignment/>
      <protection/>
    </xf>
    <xf numFmtId="0" fontId="0" fillId="0" borderId="0" xfId="55" applyBorder="1" applyAlignment="1">
      <alignment horizontal="center"/>
      <protection/>
    </xf>
    <xf numFmtId="0" fontId="0" fillId="0" borderId="25" xfId="55" applyBorder="1" applyAlignment="1">
      <alignment horizontal="center"/>
      <protection/>
    </xf>
    <xf numFmtId="0" fontId="0" fillId="0" borderId="21" xfId="55" applyBorder="1" applyAlignment="1">
      <alignment horizontal="center"/>
      <protection/>
    </xf>
    <xf numFmtId="0" fontId="0" fillId="0" borderId="23" xfId="55" applyBorder="1">
      <alignment/>
      <protection/>
    </xf>
    <xf numFmtId="0" fontId="0" fillId="0" borderId="12" xfId="55" applyBorder="1">
      <alignment/>
      <protection/>
    </xf>
    <xf numFmtId="0" fontId="0" fillId="0" borderId="12" xfId="55" applyFont="1" applyBorder="1" applyAlignment="1">
      <alignment horizontal="center"/>
      <protection/>
    </xf>
    <xf numFmtId="0" fontId="0" fillId="0" borderId="23" xfId="55" applyBorder="1" applyAlignment="1">
      <alignment horizontal="center"/>
      <protection/>
    </xf>
    <xf numFmtId="0" fontId="0" fillId="0" borderId="12" xfId="55" applyBorder="1" applyAlignment="1">
      <alignment horizontal="center"/>
      <protection/>
    </xf>
    <xf numFmtId="0" fontId="0" fillId="0" borderId="24" xfId="55" applyBorder="1" applyAlignment="1">
      <alignment horizontal="center"/>
      <protection/>
    </xf>
    <xf numFmtId="0" fontId="0" fillId="0" borderId="26" xfId="55" applyBorder="1" applyAlignment="1">
      <alignment horizontal="center"/>
      <protection/>
    </xf>
    <xf numFmtId="0" fontId="0" fillId="0" borderId="27" xfId="55" applyBorder="1" applyAlignment="1">
      <alignment horizontal="center"/>
      <protection/>
    </xf>
    <xf numFmtId="0" fontId="0" fillId="0" borderId="0" xfId="55" applyFont="1" applyBorder="1">
      <alignment/>
      <protection/>
    </xf>
    <xf numFmtId="0" fontId="0" fillId="0" borderId="25" xfId="55" applyFont="1" applyBorder="1">
      <alignment/>
      <protection/>
    </xf>
    <xf numFmtId="0" fontId="0" fillId="0" borderId="28" xfId="55" applyBorder="1" applyAlignment="1">
      <alignment horizontal="center"/>
      <protection/>
    </xf>
    <xf numFmtId="0" fontId="0" fillId="0" borderId="29" xfId="55" applyBorder="1" applyAlignment="1">
      <alignment horizontal="center"/>
      <protection/>
    </xf>
    <xf numFmtId="0" fontId="0" fillId="0" borderId="23" xfId="55" applyFont="1" applyBorder="1">
      <alignment/>
      <protection/>
    </xf>
    <xf numFmtId="0" fontId="0" fillId="0" borderId="30" xfId="55" applyBorder="1" applyAlignment="1">
      <alignment horizontal="center"/>
      <protection/>
    </xf>
    <xf numFmtId="0" fontId="0" fillId="0" borderId="31" xfId="55" applyBorder="1" applyAlignment="1">
      <alignment horizontal="center"/>
      <protection/>
    </xf>
    <xf numFmtId="0" fontId="0" fillId="0" borderId="0" xfId="55" applyAlignment="1">
      <alignment horizontal="center"/>
      <protection/>
    </xf>
    <xf numFmtId="0" fontId="9" fillId="0" borderId="0" xfId="0" applyFont="1" applyFill="1" applyBorder="1" applyAlignment="1">
      <alignment wrapText="1"/>
    </xf>
    <xf numFmtId="0" fontId="6"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z.salary.com:salarywizard:graphics:clea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184</xdr:row>
      <xdr:rowOff>0</xdr:rowOff>
    </xdr:from>
    <xdr:to>
      <xdr:col>2</xdr:col>
      <xdr:colOff>47625</xdr:colOff>
      <xdr:row>184</xdr:row>
      <xdr:rowOff>47625</xdr:rowOff>
    </xdr:to>
    <xdr:pic>
      <xdr:nvPicPr>
        <xdr:cNvPr id="1" name="Picture 57"/>
        <xdr:cNvPicPr preferRelativeResize="1">
          <a:picLocks noChangeAspect="1"/>
        </xdr:cNvPicPr>
      </xdr:nvPicPr>
      <xdr:blipFill>
        <a:blip r:link="rId1"/>
        <a:stretch>
          <a:fillRect/>
        </a:stretch>
      </xdr:blipFill>
      <xdr:spPr>
        <a:xfrm>
          <a:off x="5029200" y="47882175"/>
          <a:ext cx="47625" cy="47625"/>
        </a:xfrm>
        <a:prstGeom prst="rect">
          <a:avLst/>
        </a:prstGeom>
        <a:noFill/>
        <a:ln w="9525" cmpd="sng">
          <a:noFill/>
        </a:ln>
      </xdr:spPr>
    </xdr:pic>
    <xdr:clientData/>
  </xdr:twoCellAnchor>
  <xdr:twoCellAnchor>
    <xdr:from>
      <xdr:col>16</xdr:col>
      <xdr:colOff>0</xdr:colOff>
      <xdr:row>17</xdr:row>
      <xdr:rowOff>0</xdr:rowOff>
    </xdr:from>
    <xdr:to>
      <xdr:col>16</xdr:col>
      <xdr:colOff>47625</xdr:colOff>
      <xdr:row>17</xdr:row>
      <xdr:rowOff>47625</xdr:rowOff>
    </xdr:to>
    <xdr:pic>
      <xdr:nvPicPr>
        <xdr:cNvPr id="2" name="Picture 54"/>
        <xdr:cNvPicPr preferRelativeResize="1">
          <a:picLocks noChangeAspect="1"/>
        </xdr:cNvPicPr>
      </xdr:nvPicPr>
      <xdr:blipFill>
        <a:blip r:link="rId1"/>
        <a:stretch>
          <a:fillRect/>
        </a:stretch>
      </xdr:blipFill>
      <xdr:spPr>
        <a:xfrm>
          <a:off x="10144125" y="3933825"/>
          <a:ext cx="47625" cy="47625"/>
        </a:xfrm>
        <a:prstGeom prst="rect">
          <a:avLst/>
        </a:prstGeom>
        <a:noFill/>
        <a:ln w="9525" cmpd="sng">
          <a:noFill/>
        </a:ln>
      </xdr:spPr>
    </xdr:pic>
    <xdr:clientData/>
  </xdr:twoCellAnchor>
  <xdr:twoCellAnchor>
    <xdr:from>
      <xdr:col>1</xdr:col>
      <xdr:colOff>0</xdr:colOff>
      <xdr:row>35</xdr:row>
      <xdr:rowOff>0</xdr:rowOff>
    </xdr:from>
    <xdr:to>
      <xdr:col>1</xdr:col>
      <xdr:colOff>161925</xdr:colOff>
      <xdr:row>35</xdr:row>
      <xdr:rowOff>161925</xdr:rowOff>
    </xdr:to>
    <xdr:pic>
      <xdr:nvPicPr>
        <xdr:cNvPr id="3" name="Picture 53"/>
        <xdr:cNvPicPr preferRelativeResize="1">
          <a:picLocks noChangeAspect="1"/>
        </xdr:cNvPicPr>
      </xdr:nvPicPr>
      <xdr:blipFill>
        <a:blip r:link="rId1"/>
        <a:stretch>
          <a:fillRect/>
        </a:stretch>
      </xdr:blipFill>
      <xdr:spPr>
        <a:xfrm>
          <a:off x="142875" y="8077200"/>
          <a:ext cx="161925" cy="161925"/>
        </a:xfrm>
        <a:prstGeom prst="rect">
          <a:avLst/>
        </a:prstGeom>
        <a:noFill/>
        <a:ln w="9525" cmpd="sng">
          <a:noFill/>
        </a:ln>
      </xdr:spPr>
    </xdr:pic>
    <xdr:clientData/>
  </xdr:twoCellAnchor>
  <xdr:twoCellAnchor>
    <xdr:from>
      <xdr:col>15</xdr:col>
      <xdr:colOff>0</xdr:colOff>
      <xdr:row>21</xdr:row>
      <xdr:rowOff>0</xdr:rowOff>
    </xdr:from>
    <xdr:to>
      <xdr:col>15</xdr:col>
      <xdr:colOff>47625</xdr:colOff>
      <xdr:row>21</xdr:row>
      <xdr:rowOff>28575</xdr:rowOff>
    </xdr:to>
    <xdr:pic>
      <xdr:nvPicPr>
        <xdr:cNvPr id="4" name="Picture 52"/>
        <xdr:cNvPicPr preferRelativeResize="1">
          <a:picLocks noChangeAspect="1"/>
        </xdr:cNvPicPr>
      </xdr:nvPicPr>
      <xdr:blipFill>
        <a:blip r:link="rId1"/>
        <a:stretch>
          <a:fillRect/>
        </a:stretch>
      </xdr:blipFill>
      <xdr:spPr>
        <a:xfrm>
          <a:off x="9486900" y="4762500"/>
          <a:ext cx="47625" cy="28575"/>
        </a:xfrm>
        <a:prstGeom prst="rect">
          <a:avLst/>
        </a:prstGeom>
        <a:noFill/>
        <a:ln w="9525" cmpd="sng">
          <a:noFill/>
        </a:ln>
      </xdr:spPr>
    </xdr:pic>
    <xdr:clientData/>
  </xdr:twoCellAnchor>
  <xdr:twoCellAnchor>
    <xdr:from>
      <xdr:col>1</xdr:col>
      <xdr:colOff>0</xdr:colOff>
      <xdr:row>101</xdr:row>
      <xdr:rowOff>0</xdr:rowOff>
    </xdr:from>
    <xdr:to>
      <xdr:col>1</xdr:col>
      <xdr:colOff>161925</xdr:colOff>
      <xdr:row>101</xdr:row>
      <xdr:rowOff>152400</xdr:rowOff>
    </xdr:to>
    <xdr:pic>
      <xdr:nvPicPr>
        <xdr:cNvPr id="5" name="Picture 50"/>
        <xdr:cNvPicPr preferRelativeResize="1">
          <a:picLocks noChangeAspect="1"/>
        </xdr:cNvPicPr>
      </xdr:nvPicPr>
      <xdr:blipFill>
        <a:blip r:link="rId1"/>
        <a:stretch>
          <a:fillRect/>
        </a:stretch>
      </xdr:blipFill>
      <xdr:spPr>
        <a:xfrm>
          <a:off x="142875" y="25650825"/>
          <a:ext cx="161925" cy="152400"/>
        </a:xfrm>
        <a:prstGeom prst="rect">
          <a:avLst/>
        </a:prstGeom>
        <a:noFill/>
        <a:ln w="9525" cmpd="sng">
          <a:noFill/>
        </a:ln>
      </xdr:spPr>
    </xdr:pic>
    <xdr:clientData/>
  </xdr:twoCellAnchor>
  <xdr:twoCellAnchor>
    <xdr:from>
      <xdr:col>1</xdr:col>
      <xdr:colOff>0</xdr:colOff>
      <xdr:row>102</xdr:row>
      <xdr:rowOff>0</xdr:rowOff>
    </xdr:from>
    <xdr:to>
      <xdr:col>1</xdr:col>
      <xdr:colOff>47625</xdr:colOff>
      <xdr:row>102</xdr:row>
      <xdr:rowOff>47625</xdr:rowOff>
    </xdr:to>
    <xdr:pic>
      <xdr:nvPicPr>
        <xdr:cNvPr id="6" name="Picture 49"/>
        <xdr:cNvPicPr preferRelativeResize="1">
          <a:picLocks noChangeAspect="1"/>
        </xdr:cNvPicPr>
      </xdr:nvPicPr>
      <xdr:blipFill>
        <a:blip r:link="rId1"/>
        <a:stretch>
          <a:fillRect/>
        </a:stretch>
      </xdr:blipFill>
      <xdr:spPr>
        <a:xfrm>
          <a:off x="142875" y="25812750"/>
          <a:ext cx="47625" cy="47625"/>
        </a:xfrm>
        <a:prstGeom prst="rect">
          <a:avLst/>
        </a:prstGeom>
        <a:noFill/>
        <a:ln w="9525" cmpd="sng">
          <a:noFill/>
        </a:ln>
      </xdr:spPr>
    </xdr:pic>
    <xdr:clientData/>
  </xdr:twoCellAnchor>
  <xdr:twoCellAnchor>
    <xdr:from>
      <xdr:col>2</xdr:col>
      <xdr:colOff>0</xdr:colOff>
      <xdr:row>104</xdr:row>
      <xdr:rowOff>0</xdr:rowOff>
    </xdr:from>
    <xdr:to>
      <xdr:col>2</xdr:col>
      <xdr:colOff>47625</xdr:colOff>
      <xdr:row>104</xdr:row>
      <xdr:rowOff>57150</xdr:rowOff>
    </xdr:to>
    <xdr:pic>
      <xdr:nvPicPr>
        <xdr:cNvPr id="7" name="Picture 48"/>
        <xdr:cNvPicPr preferRelativeResize="1">
          <a:picLocks noChangeAspect="1"/>
        </xdr:cNvPicPr>
      </xdr:nvPicPr>
      <xdr:blipFill>
        <a:blip r:link="rId1"/>
        <a:stretch>
          <a:fillRect/>
        </a:stretch>
      </xdr:blipFill>
      <xdr:spPr>
        <a:xfrm>
          <a:off x="5029200" y="26431875"/>
          <a:ext cx="47625" cy="57150"/>
        </a:xfrm>
        <a:prstGeom prst="rect">
          <a:avLst/>
        </a:prstGeom>
        <a:noFill/>
        <a:ln w="9525" cmpd="sng">
          <a:noFill/>
        </a:ln>
      </xdr:spPr>
    </xdr:pic>
    <xdr:clientData/>
  </xdr:twoCellAnchor>
  <xdr:twoCellAnchor>
    <xdr:from>
      <xdr:col>1</xdr:col>
      <xdr:colOff>0</xdr:colOff>
      <xdr:row>108</xdr:row>
      <xdr:rowOff>0</xdr:rowOff>
    </xdr:from>
    <xdr:to>
      <xdr:col>1</xdr:col>
      <xdr:colOff>47625</xdr:colOff>
      <xdr:row>108</xdr:row>
      <xdr:rowOff>47625</xdr:rowOff>
    </xdr:to>
    <xdr:pic>
      <xdr:nvPicPr>
        <xdr:cNvPr id="8" name="Picture 46"/>
        <xdr:cNvPicPr preferRelativeResize="1">
          <a:picLocks noChangeAspect="1"/>
        </xdr:cNvPicPr>
      </xdr:nvPicPr>
      <xdr:blipFill>
        <a:blip r:link="rId1"/>
        <a:stretch>
          <a:fillRect/>
        </a:stretch>
      </xdr:blipFill>
      <xdr:spPr>
        <a:xfrm>
          <a:off x="142875" y="27231975"/>
          <a:ext cx="47625" cy="47625"/>
        </a:xfrm>
        <a:prstGeom prst="rect">
          <a:avLst/>
        </a:prstGeom>
        <a:noFill/>
        <a:ln w="9525" cmpd="sng">
          <a:noFill/>
        </a:ln>
      </xdr:spPr>
    </xdr:pic>
    <xdr:clientData/>
  </xdr:twoCellAnchor>
  <xdr:twoCellAnchor>
    <xdr:from>
      <xdr:col>1</xdr:col>
      <xdr:colOff>0</xdr:colOff>
      <xdr:row>200</xdr:row>
      <xdr:rowOff>0</xdr:rowOff>
    </xdr:from>
    <xdr:to>
      <xdr:col>1</xdr:col>
      <xdr:colOff>161925</xdr:colOff>
      <xdr:row>200</xdr:row>
      <xdr:rowOff>152400</xdr:rowOff>
    </xdr:to>
    <xdr:pic>
      <xdr:nvPicPr>
        <xdr:cNvPr id="9" name="Picture 44"/>
        <xdr:cNvPicPr preferRelativeResize="1">
          <a:picLocks noChangeAspect="1"/>
        </xdr:cNvPicPr>
      </xdr:nvPicPr>
      <xdr:blipFill>
        <a:blip r:link="rId1"/>
        <a:stretch>
          <a:fillRect/>
        </a:stretch>
      </xdr:blipFill>
      <xdr:spPr>
        <a:xfrm>
          <a:off x="142875" y="52054125"/>
          <a:ext cx="161925" cy="152400"/>
        </a:xfrm>
        <a:prstGeom prst="rect">
          <a:avLst/>
        </a:prstGeom>
        <a:noFill/>
        <a:ln w="9525" cmpd="sng">
          <a:noFill/>
        </a:ln>
      </xdr:spPr>
    </xdr:pic>
    <xdr:clientData/>
  </xdr:twoCellAnchor>
  <xdr:twoCellAnchor>
    <xdr:from>
      <xdr:col>1</xdr:col>
      <xdr:colOff>0</xdr:colOff>
      <xdr:row>192</xdr:row>
      <xdr:rowOff>0</xdr:rowOff>
    </xdr:from>
    <xdr:to>
      <xdr:col>1</xdr:col>
      <xdr:colOff>47625</xdr:colOff>
      <xdr:row>192</xdr:row>
      <xdr:rowOff>47625</xdr:rowOff>
    </xdr:to>
    <xdr:pic>
      <xdr:nvPicPr>
        <xdr:cNvPr id="10" name="Picture 39"/>
        <xdr:cNvPicPr preferRelativeResize="1">
          <a:picLocks noChangeAspect="1"/>
        </xdr:cNvPicPr>
      </xdr:nvPicPr>
      <xdr:blipFill>
        <a:blip r:link="rId1"/>
        <a:stretch>
          <a:fillRect/>
        </a:stretch>
      </xdr:blipFill>
      <xdr:spPr>
        <a:xfrm>
          <a:off x="142875" y="49996725"/>
          <a:ext cx="47625" cy="47625"/>
        </a:xfrm>
        <a:prstGeom prst="rect">
          <a:avLst/>
        </a:prstGeom>
        <a:noFill/>
        <a:ln w="9525" cmpd="sng">
          <a:noFill/>
        </a:ln>
      </xdr:spPr>
    </xdr:pic>
    <xdr:clientData/>
  </xdr:twoCellAnchor>
  <xdr:twoCellAnchor>
    <xdr:from>
      <xdr:col>5</xdr:col>
      <xdr:colOff>0</xdr:colOff>
      <xdr:row>193</xdr:row>
      <xdr:rowOff>0</xdr:rowOff>
    </xdr:from>
    <xdr:to>
      <xdr:col>5</xdr:col>
      <xdr:colOff>47625</xdr:colOff>
      <xdr:row>193</xdr:row>
      <xdr:rowOff>57150</xdr:rowOff>
    </xdr:to>
    <xdr:pic>
      <xdr:nvPicPr>
        <xdr:cNvPr id="11" name="Picture 38"/>
        <xdr:cNvPicPr preferRelativeResize="1">
          <a:picLocks noChangeAspect="1"/>
        </xdr:cNvPicPr>
      </xdr:nvPicPr>
      <xdr:blipFill>
        <a:blip r:link="rId1"/>
        <a:stretch>
          <a:fillRect/>
        </a:stretch>
      </xdr:blipFill>
      <xdr:spPr>
        <a:xfrm>
          <a:off x="7372350" y="50158650"/>
          <a:ext cx="47625" cy="57150"/>
        </a:xfrm>
        <a:prstGeom prst="rect">
          <a:avLst/>
        </a:prstGeom>
        <a:noFill/>
        <a:ln w="9525" cmpd="sng">
          <a:noFill/>
        </a:ln>
      </xdr:spPr>
    </xdr:pic>
    <xdr:clientData/>
  </xdr:twoCellAnchor>
  <xdr:twoCellAnchor>
    <xdr:from>
      <xdr:col>1</xdr:col>
      <xdr:colOff>0</xdr:colOff>
      <xdr:row>197</xdr:row>
      <xdr:rowOff>0</xdr:rowOff>
    </xdr:from>
    <xdr:to>
      <xdr:col>1</xdr:col>
      <xdr:colOff>161925</xdr:colOff>
      <xdr:row>197</xdr:row>
      <xdr:rowOff>152400</xdr:rowOff>
    </xdr:to>
    <xdr:pic>
      <xdr:nvPicPr>
        <xdr:cNvPr id="12" name="Picture 37"/>
        <xdr:cNvPicPr preferRelativeResize="1">
          <a:picLocks noChangeAspect="1"/>
        </xdr:cNvPicPr>
      </xdr:nvPicPr>
      <xdr:blipFill>
        <a:blip r:link="rId1"/>
        <a:stretch>
          <a:fillRect/>
        </a:stretch>
      </xdr:blipFill>
      <xdr:spPr>
        <a:xfrm>
          <a:off x="142875" y="51425475"/>
          <a:ext cx="161925" cy="152400"/>
        </a:xfrm>
        <a:prstGeom prst="rect">
          <a:avLst/>
        </a:prstGeom>
        <a:noFill/>
        <a:ln w="9525" cmpd="sng">
          <a:noFill/>
        </a:ln>
      </xdr:spPr>
    </xdr:pic>
    <xdr:clientData/>
  </xdr:twoCellAnchor>
  <xdr:twoCellAnchor>
    <xdr:from>
      <xdr:col>8</xdr:col>
      <xdr:colOff>0</xdr:colOff>
      <xdr:row>148</xdr:row>
      <xdr:rowOff>0</xdr:rowOff>
    </xdr:from>
    <xdr:to>
      <xdr:col>8</xdr:col>
      <xdr:colOff>47625</xdr:colOff>
      <xdr:row>148</xdr:row>
      <xdr:rowOff>57150</xdr:rowOff>
    </xdr:to>
    <xdr:pic>
      <xdr:nvPicPr>
        <xdr:cNvPr id="13" name="Picture 35"/>
        <xdr:cNvPicPr preferRelativeResize="1">
          <a:picLocks noChangeAspect="1"/>
        </xdr:cNvPicPr>
      </xdr:nvPicPr>
      <xdr:blipFill>
        <a:blip r:link="rId1"/>
        <a:stretch>
          <a:fillRect/>
        </a:stretch>
      </xdr:blipFill>
      <xdr:spPr>
        <a:xfrm>
          <a:off x="8896350" y="38490525"/>
          <a:ext cx="0" cy="57150"/>
        </a:xfrm>
        <a:prstGeom prst="rect">
          <a:avLst/>
        </a:prstGeom>
        <a:noFill/>
        <a:ln w="9525" cmpd="sng">
          <a:noFill/>
        </a:ln>
      </xdr:spPr>
    </xdr:pic>
    <xdr:clientData/>
  </xdr:twoCellAnchor>
  <xdr:twoCellAnchor>
    <xdr:from>
      <xdr:col>1</xdr:col>
      <xdr:colOff>0</xdr:colOff>
      <xdr:row>193</xdr:row>
      <xdr:rowOff>0</xdr:rowOff>
    </xdr:from>
    <xdr:to>
      <xdr:col>1</xdr:col>
      <xdr:colOff>161925</xdr:colOff>
      <xdr:row>193</xdr:row>
      <xdr:rowOff>161925</xdr:rowOff>
    </xdr:to>
    <xdr:pic>
      <xdr:nvPicPr>
        <xdr:cNvPr id="14" name="Picture 34"/>
        <xdr:cNvPicPr preferRelativeResize="1">
          <a:picLocks noChangeAspect="1"/>
        </xdr:cNvPicPr>
      </xdr:nvPicPr>
      <xdr:blipFill>
        <a:blip r:link="rId1"/>
        <a:stretch>
          <a:fillRect/>
        </a:stretch>
      </xdr:blipFill>
      <xdr:spPr>
        <a:xfrm>
          <a:off x="142875" y="50158650"/>
          <a:ext cx="161925" cy="161925"/>
        </a:xfrm>
        <a:prstGeom prst="rect">
          <a:avLst/>
        </a:prstGeom>
        <a:noFill/>
        <a:ln w="9525" cmpd="sng">
          <a:noFill/>
        </a:ln>
      </xdr:spPr>
    </xdr:pic>
    <xdr:clientData/>
  </xdr:twoCellAnchor>
  <xdr:twoCellAnchor>
    <xdr:from>
      <xdr:col>1</xdr:col>
      <xdr:colOff>0</xdr:colOff>
      <xdr:row>155</xdr:row>
      <xdr:rowOff>0</xdr:rowOff>
    </xdr:from>
    <xdr:to>
      <xdr:col>1</xdr:col>
      <xdr:colOff>47625</xdr:colOff>
      <xdr:row>155</xdr:row>
      <xdr:rowOff>47625</xdr:rowOff>
    </xdr:to>
    <xdr:pic>
      <xdr:nvPicPr>
        <xdr:cNvPr id="15" name="Picture 33"/>
        <xdr:cNvPicPr preferRelativeResize="1">
          <a:picLocks noChangeAspect="1"/>
        </xdr:cNvPicPr>
      </xdr:nvPicPr>
      <xdr:blipFill>
        <a:blip r:link="rId1"/>
        <a:stretch>
          <a:fillRect/>
        </a:stretch>
      </xdr:blipFill>
      <xdr:spPr>
        <a:xfrm>
          <a:off x="142875" y="39862125"/>
          <a:ext cx="47625" cy="47625"/>
        </a:xfrm>
        <a:prstGeom prst="rect">
          <a:avLst/>
        </a:prstGeom>
        <a:noFill/>
        <a:ln w="9525" cmpd="sng">
          <a:noFill/>
        </a:ln>
      </xdr:spPr>
    </xdr:pic>
    <xdr:clientData/>
  </xdr:twoCellAnchor>
  <xdr:twoCellAnchor>
    <xdr:from>
      <xdr:col>2</xdr:col>
      <xdr:colOff>0</xdr:colOff>
      <xdr:row>93</xdr:row>
      <xdr:rowOff>0</xdr:rowOff>
    </xdr:from>
    <xdr:to>
      <xdr:col>2</xdr:col>
      <xdr:colOff>47625</xdr:colOff>
      <xdr:row>93</xdr:row>
      <xdr:rowOff>47625</xdr:rowOff>
    </xdr:to>
    <xdr:pic>
      <xdr:nvPicPr>
        <xdr:cNvPr id="16" name="Picture 20"/>
        <xdr:cNvPicPr preferRelativeResize="1">
          <a:picLocks noChangeAspect="1"/>
        </xdr:cNvPicPr>
      </xdr:nvPicPr>
      <xdr:blipFill>
        <a:blip r:link="rId1"/>
        <a:stretch>
          <a:fillRect/>
        </a:stretch>
      </xdr:blipFill>
      <xdr:spPr>
        <a:xfrm>
          <a:off x="5029200" y="23917275"/>
          <a:ext cx="47625" cy="47625"/>
        </a:xfrm>
        <a:prstGeom prst="rect">
          <a:avLst/>
        </a:prstGeom>
        <a:noFill/>
        <a:ln w="9525" cmpd="sng">
          <a:noFill/>
        </a:ln>
      </xdr:spPr>
    </xdr:pic>
    <xdr:clientData/>
  </xdr:twoCellAnchor>
  <xdr:twoCellAnchor>
    <xdr:from>
      <xdr:col>5</xdr:col>
      <xdr:colOff>0</xdr:colOff>
      <xdr:row>229</xdr:row>
      <xdr:rowOff>0</xdr:rowOff>
    </xdr:from>
    <xdr:to>
      <xdr:col>5</xdr:col>
      <xdr:colOff>47625</xdr:colOff>
      <xdr:row>229</xdr:row>
      <xdr:rowOff>47625</xdr:rowOff>
    </xdr:to>
    <xdr:pic>
      <xdr:nvPicPr>
        <xdr:cNvPr id="17" name="Picture 17"/>
        <xdr:cNvPicPr preferRelativeResize="1">
          <a:picLocks noChangeAspect="1"/>
        </xdr:cNvPicPr>
      </xdr:nvPicPr>
      <xdr:blipFill>
        <a:blip r:link="rId1"/>
        <a:stretch>
          <a:fillRect/>
        </a:stretch>
      </xdr:blipFill>
      <xdr:spPr>
        <a:xfrm>
          <a:off x="7372350" y="57721500"/>
          <a:ext cx="47625" cy="47625"/>
        </a:xfrm>
        <a:prstGeom prst="rect">
          <a:avLst/>
        </a:prstGeom>
        <a:noFill/>
        <a:ln w="9525" cmpd="sng">
          <a:noFill/>
        </a:ln>
      </xdr:spPr>
    </xdr:pic>
    <xdr:clientData/>
  </xdr:twoCellAnchor>
  <xdr:twoCellAnchor>
    <xdr:from>
      <xdr:col>0</xdr:col>
      <xdr:colOff>47625</xdr:colOff>
      <xdr:row>67</xdr:row>
      <xdr:rowOff>171450</xdr:rowOff>
    </xdr:from>
    <xdr:to>
      <xdr:col>0</xdr:col>
      <xdr:colOff>142875</xdr:colOff>
      <xdr:row>68</xdr:row>
      <xdr:rowOff>142875</xdr:rowOff>
    </xdr:to>
    <xdr:pic>
      <xdr:nvPicPr>
        <xdr:cNvPr id="18" name="Picture 16"/>
        <xdr:cNvPicPr preferRelativeResize="1">
          <a:picLocks noChangeAspect="1"/>
        </xdr:cNvPicPr>
      </xdr:nvPicPr>
      <xdr:blipFill>
        <a:blip r:link="rId1"/>
        <a:stretch>
          <a:fillRect/>
        </a:stretch>
      </xdr:blipFill>
      <xdr:spPr>
        <a:xfrm>
          <a:off x="47625" y="15935325"/>
          <a:ext cx="95250" cy="142875"/>
        </a:xfrm>
        <a:prstGeom prst="rect">
          <a:avLst/>
        </a:prstGeom>
        <a:noFill/>
        <a:ln w="9525" cmpd="sng">
          <a:noFill/>
        </a:ln>
      </xdr:spPr>
    </xdr:pic>
    <xdr:clientData/>
  </xdr:twoCellAnchor>
  <xdr:twoCellAnchor>
    <xdr:from>
      <xdr:col>1</xdr:col>
      <xdr:colOff>0</xdr:colOff>
      <xdr:row>69</xdr:row>
      <xdr:rowOff>0</xdr:rowOff>
    </xdr:from>
    <xdr:to>
      <xdr:col>1</xdr:col>
      <xdr:colOff>47625</xdr:colOff>
      <xdr:row>69</xdr:row>
      <xdr:rowOff>47625</xdr:rowOff>
    </xdr:to>
    <xdr:pic>
      <xdr:nvPicPr>
        <xdr:cNvPr id="19" name="Picture 15"/>
        <xdr:cNvPicPr preferRelativeResize="1">
          <a:picLocks noChangeAspect="1"/>
        </xdr:cNvPicPr>
      </xdr:nvPicPr>
      <xdr:blipFill>
        <a:blip r:link="rId1"/>
        <a:stretch>
          <a:fillRect/>
        </a:stretch>
      </xdr:blipFill>
      <xdr:spPr>
        <a:xfrm>
          <a:off x="142875" y="16849725"/>
          <a:ext cx="47625" cy="47625"/>
        </a:xfrm>
        <a:prstGeom prst="rect">
          <a:avLst/>
        </a:prstGeom>
        <a:noFill/>
        <a:ln w="9525" cmpd="sng">
          <a:noFill/>
        </a:ln>
      </xdr:spPr>
    </xdr:pic>
    <xdr:clientData/>
  </xdr:twoCellAnchor>
  <xdr:twoCellAnchor>
    <xdr:from>
      <xdr:col>1</xdr:col>
      <xdr:colOff>0</xdr:colOff>
      <xdr:row>95</xdr:row>
      <xdr:rowOff>0</xdr:rowOff>
    </xdr:from>
    <xdr:to>
      <xdr:col>1</xdr:col>
      <xdr:colOff>47625</xdr:colOff>
      <xdr:row>95</xdr:row>
      <xdr:rowOff>47625</xdr:rowOff>
    </xdr:to>
    <xdr:pic>
      <xdr:nvPicPr>
        <xdr:cNvPr id="20" name="Picture 14"/>
        <xdr:cNvPicPr preferRelativeResize="1">
          <a:picLocks noChangeAspect="1"/>
        </xdr:cNvPicPr>
      </xdr:nvPicPr>
      <xdr:blipFill>
        <a:blip r:link="rId1"/>
        <a:stretch>
          <a:fillRect/>
        </a:stretch>
      </xdr:blipFill>
      <xdr:spPr>
        <a:xfrm>
          <a:off x="142875" y="24241125"/>
          <a:ext cx="47625" cy="47625"/>
        </a:xfrm>
        <a:prstGeom prst="rect">
          <a:avLst/>
        </a:prstGeom>
        <a:noFill/>
        <a:ln w="9525" cmpd="sng">
          <a:noFill/>
        </a:ln>
      </xdr:spPr>
    </xdr:pic>
    <xdr:clientData/>
  </xdr:twoCellAnchor>
  <xdr:twoCellAnchor>
    <xdr:from>
      <xdr:col>10</xdr:col>
      <xdr:colOff>0</xdr:colOff>
      <xdr:row>234</xdr:row>
      <xdr:rowOff>0</xdr:rowOff>
    </xdr:from>
    <xdr:to>
      <xdr:col>10</xdr:col>
      <xdr:colOff>47625</xdr:colOff>
      <xdr:row>234</xdr:row>
      <xdr:rowOff>47625</xdr:rowOff>
    </xdr:to>
    <xdr:pic>
      <xdr:nvPicPr>
        <xdr:cNvPr id="21" name="Picture 13"/>
        <xdr:cNvPicPr preferRelativeResize="1">
          <a:picLocks noChangeAspect="1"/>
        </xdr:cNvPicPr>
      </xdr:nvPicPr>
      <xdr:blipFill>
        <a:blip r:link="rId1"/>
        <a:stretch>
          <a:fillRect/>
        </a:stretch>
      </xdr:blipFill>
      <xdr:spPr>
        <a:xfrm>
          <a:off x="8896350" y="58531125"/>
          <a:ext cx="0" cy="47625"/>
        </a:xfrm>
        <a:prstGeom prst="rect">
          <a:avLst/>
        </a:prstGeom>
        <a:noFill/>
        <a:ln w="9525" cmpd="sng">
          <a:noFill/>
        </a:ln>
      </xdr:spPr>
    </xdr:pic>
    <xdr:clientData/>
  </xdr:twoCellAnchor>
  <xdr:twoCellAnchor>
    <xdr:from>
      <xdr:col>0</xdr:col>
      <xdr:colOff>0</xdr:colOff>
      <xdr:row>224</xdr:row>
      <xdr:rowOff>28575</xdr:rowOff>
    </xdr:from>
    <xdr:to>
      <xdr:col>0</xdr:col>
      <xdr:colOff>142875</xdr:colOff>
      <xdr:row>224</xdr:row>
      <xdr:rowOff>161925</xdr:rowOff>
    </xdr:to>
    <xdr:pic>
      <xdr:nvPicPr>
        <xdr:cNvPr id="22" name="Picture 12"/>
        <xdr:cNvPicPr preferRelativeResize="1">
          <a:picLocks noChangeAspect="1"/>
        </xdr:cNvPicPr>
      </xdr:nvPicPr>
      <xdr:blipFill>
        <a:blip r:link="rId1"/>
        <a:stretch>
          <a:fillRect/>
        </a:stretch>
      </xdr:blipFill>
      <xdr:spPr>
        <a:xfrm>
          <a:off x="0" y="56940450"/>
          <a:ext cx="142875" cy="133350"/>
        </a:xfrm>
        <a:prstGeom prst="rect">
          <a:avLst/>
        </a:prstGeom>
        <a:noFill/>
        <a:ln w="9525" cmpd="sng">
          <a:noFill/>
        </a:ln>
      </xdr:spPr>
    </xdr:pic>
    <xdr:clientData/>
  </xdr:twoCellAnchor>
  <xdr:twoCellAnchor>
    <xdr:from>
      <xdr:col>1</xdr:col>
      <xdr:colOff>0</xdr:colOff>
      <xdr:row>152</xdr:row>
      <xdr:rowOff>0</xdr:rowOff>
    </xdr:from>
    <xdr:to>
      <xdr:col>1</xdr:col>
      <xdr:colOff>47625</xdr:colOff>
      <xdr:row>152</xdr:row>
      <xdr:rowOff>47625</xdr:rowOff>
    </xdr:to>
    <xdr:pic>
      <xdr:nvPicPr>
        <xdr:cNvPr id="23" name="Picture 11"/>
        <xdr:cNvPicPr preferRelativeResize="1">
          <a:picLocks noChangeAspect="1"/>
        </xdr:cNvPicPr>
      </xdr:nvPicPr>
      <xdr:blipFill>
        <a:blip r:link="rId1"/>
        <a:stretch>
          <a:fillRect/>
        </a:stretch>
      </xdr:blipFill>
      <xdr:spPr>
        <a:xfrm>
          <a:off x="142875" y="39147750"/>
          <a:ext cx="47625" cy="47625"/>
        </a:xfrm>
        <a:prstGeom prst="rect">
          <a:avLst/>
        </a:prstGeom>
        <a:noFill/>
        <a:ln w="9525" cmpd="sng">
          <a:noFill/>
        </a:ln>
      </xdr:spPr>
    </xdr:pic>
    <xdr:clientData/>
  </xdr:twoCellAnchor>
  <xdr:twoCellAnchor>
    <xdr:from>
      <xdr:col>2</xdr:col>
      <xdr:colOff>0</xdr:colOff>
      <xdr:row>208</xdr:row>
      <xdr:rowOff>0</xdr:rowOff>
    </xdr:from>
    <xdr:to>
      <xdr:col>2</xdr:col>
      <xdr:colOff>47625</xdr:colOff>
      <xdr:row>208</xdr:row>
      <xdr:rowOff>57150</xdr:rowOff>
    </xdr:to>
    <xdr:pic>
      <xdr:nvPicPr>
        <xdr:cNvPr id="24" name="Picture 10"/>
        <xdr:cNvPicPr preferRelativeResize="1">
          <a:picLocks noChangeAspect="1"/>
        </xdr:cNvPicPr>
      </xdr:nvPicPr>
      <xdr:blipFill>
        <a:blip r:link="rId1"/>
        <a:stretch>
          <a:fillRect/>
        </a:stretch>
      </xdr:blipFill>
      <xdr:spPr>
        <a:xfrm>
          <a:off x="5029200" y="54130575"/>
          <a:ext cx="47625" cy="57150"/>
        </a:xfrm>
        <a:prstGeom prst="rect">
          <a:avLst/>
        </a:prstGeom>
        <a:noFill/>
        <a:ln w="9525" cmpd="sng">
          <a:noFill/>
        </a:ln>
      </xdr:spPr>
    </xdr:pic>
    <xdr:clientData/>
  </xdr:twoCellAnchor>
  <xdr:twoCellAnchor>
    <xdr:from>
      <xdr:col>1</xdr:col>
      <xdr:colOff>0</xdr:colOff>
      <xdr:row>245</xdr:row>
      <xdr:rowOff>0</xdr:rowOff>
    </xdr:from>
    <xdr:to>
      <xdr:col>1</xdr:col>
      <xdr:colOff>161925</xdr:colOff>
      <xdr:row>245</xdr:row>
      <xdr:rowOff>152400</xdr:rowOff>
    </xdr:to>
    <xdr:pic>
      <xdr:nvPicPr>
        <xdr:cNvPr id="25" name="Picture 9"/>
        <xdr:cNvPicPr preferRelativeResize="1">
          <a:picLocks noChangeAspect="1"/>
        </xdr:cNvPicPr>
      </xdr:nvPicPr>
      <xdr:blipFill>
        <a:blip r:link="rId1"/>
        <a:stretch>
          <a:fillRect/>
        </a:stretch>
      </xdr:blipFill>
      <xdr:spPr>
        <a:xfrm>
          <a:off x="142875" y="60312300"/>
          <a:ext cx="161925" cy="152400"/>
        </a:xfrm>
        <a:prstGeom prst="rect">
          <a:avLst/>
        </a:prstGeom>
        <a:noFill/>
        <a:ln w="9525" cmpd="sng">
          <a:noFill/>
        </a:ln>
      </xdr:spPr>
    </xdr:pic>
    <xdr:clientData/>
  </xdr:twoCellAnchor>
  <xdr:twoCellAnchor>
    <xdr:from>
      <xdr:col>1</xdr:col>
      <xdr:colOff>0</xdr:colOff>
      <xdr:row>246</xdr:row>
      <xdr:rowOff>0</xdr:rowOff>
    </xdr:from>
    <xdr:to>
      <xdr:col>1</xdr:col>
      <xdr:colOff>47625</xdr:colOff>
      <xdr:row>246</xdr:row>
      <xdr:rowOff>47625</xdr:rowOff>
    </xdr:to>
    <xdr:pic>
      <xdr:nvPicPr>
        <xdr:cNvPr id="26" name="Picture 8"/>
        <xdr:cNvPicPr preferRelativeResize="1">
          <a:picLocks noChangeAspect="1"/>
        </xdr:cNvPicPr>
      </xdr:nvPicPr>
      <xdr:blipFill>
        <a:blip r:link="rId1"/>
        <a:stretch>
          <a:fillRect/>
        </a:stretch>
      </xdr:blipFill>
      <xdr:spPr>
        <a:xfrm>
          <a:off x="142875" y="60474225"/>
          <a:ext cx="47625" cy="47625"/>
        </a:xfrm>
        <a:prstGeom prst="rect">
          <a:avLst/>
        </a:prstGeom>
        <a:noFill/>
        <a:ln w="9525" cmpd="sng">
          <a:noFill/>
        </a:ln>
      </xdr:spPr>
    </xdr:pic>
    <xdr:clientData/>
  </xdr:twoCellAnchor>
  <xdr:twoCellAnchor>
    <xdr:from>
      <xdr:col>2</xdr:col>
      <xdr:colOff>0</xdr:colOff>
      <xdr:row>171</xdr:row>
      <xdr:rowOff>0</xdr:rowOff>
    </xdr:from>
    <xdr:to>
      <xdr:col>2</xdr:col>
      <xdr:colOff>47625</xdr:colOff>
      <xdr:row>171</xdr:row>
      <xdr:rowOff>47625</xdr:rowOff>
    </xdr:to>
    <xdr:pic>
      <xdr:nvPicPr>
        <xdr:cNvPr id="27" name="Picture 7"/>
        <xdr:cNvPicPr preferRelativeResize="1">
          <a:picLocks noChangeAspect="1"/>
        </xdr:cNvPicPr>
      </xdr:nvPicPr>
      <xdr:blipFill>
        <a:blip r:link="rId1"/>
        <a:stretch>
          <a:fillRect/>
        </a:stretch>
      </xdr:blipFill>
      <xdr:spPr>
        <a:xfrm>
          <a:off x="5029200" y="44291250"/>
          <a:ext cx="47625" cy="47625"/>
        </a:xfrm>
        <a:prstGeom prst="rect">
          <a:avLst/>
        </a:prstGeom>
        <a:noFill/>
        <a:ln w="9525" cmpd="sng">
          <a:noFill/>
        </a:ln>
      </xdr:spPr>
    </xdr:pic>
    <xdr:clientData/>
  </xdr:twoCellAnchor>
  <xdr:twoCellAnchor>
    <xdr:from>
      <xdr:col>1</xdr:col>
      <xdr:colOff>0</xdr:colOff>
      <xdr:row>204</xdr:row>
      <xdr:rowOff>0</xdr:rowOff>
    </xdr:from>
    <xdr:to>
      <xdr:col>1</xdr:col>
      <xdr:colOff>161925</xdr:colOff>
      <xdr:row>204</xdr:row>
      <xdr:rowOff>152400</xdr:rowOff>
    </xdr:to>
    <xdr:pic>
      <xdr:nvPicPr>
        <xdr:cNvPr id="28" name="Picture 6"/>
        <xdr:cNvPicPr preferRelativeResize="1">
          <a:picLocks noChangeAspect="1"/>
        </xdr:cNvPicPr>
      </xdr:nvPicPr>
      <xdr:blipFill>
        <a:blip r:link="rId1"/>
        <a:stretch>
          <a:fillRect/>
        </a:stretch>
      </xdr:blipFill>
      <xdr:spPr>
        <a:xfrm>
          <a:off x="142875" y="53359050"/>
          <a:ext cx="161925" cy="152400"/>
        </a:xfrm>
        <a:prstGeom prst="rect">
          <a:avLst/>
        </a:prstGeom>
        <a:noFill/>
        <a:ln w="9525" cmpd="sng">
          <a:noFill/>
        </a:ln>
      </xdr:spPr>
    </xdr:pic>
    <xdr:clientData/>
  </xdr:twoCellAnchor>
  <xdr:twoCellAnchor>
    <xdr:from>
      <xdr:col>1</xdr:col>
      <xdr:colOff>0</xdr:colOff>
      <xdr:row>205</xdr:row>
      <xdr:rowOff>0</xdr:rowOff>
    </xdr:from>
    <xdr:to>
      <xdr:col>1</xdr:col>
      <xdr:colOff>47625</xdr:colOff>
      <xdr:row>205</xdr:row>
      <xdr:rowOff>47625</xdr:rowOff>
    </xdr:to>
    <xdr:pic>
      <xdr:nvPicPr>
        <xdr:cNvPr id="29" name="Picture 5"/>
        <xdr:cNvPicPr preferRelativeResize="1">
          <a:picLocks noChangeAspect="1"/>
        </xdr:cNvPicPr>
      </xdr:nvPicPr>
      <xdr:blipFill>
        <a:blip r:link="rId1"/>
        <a:stretch>
          <a:fillRect/>
        </a:stretch>
      </xdr:blipFill>
      <xdr:spPr>
        <a:xfrm>
          <a:off x="142875" y="53578125"/>
          <a:ext cx="47625" cy="47625"/>
        </a:xfrm>
        <a:prstGeom prst="rect">
          <a:avLst/>
        </a:prstGeom>
        <a:noFill/>
        <a:ln w="9525" cmpd="sng">
          <a:noFill/>
        </a:ln>
      </xdr:spPr>
    </xdr:pic>
    <xdr:clientData/>
  </xdr:twoCellAnchor>
  <xdr:twoCellAnchor>
    <xdr:from>
      <xdr:col>2</xdr:col>
      <xdr:colOff>0</xdr:colOff>
      <xdr:row>264</xdr:row>
      <xdr:rowOff>0</xdr:rowOff>
    </xdr:from>
    <xdr:to>
      <xdr:col>2</xdr:col>
      <xdr:colOff>47625</xdr:colOff>
      <xdr:row>264</xdr:row>
      <xdr:rowOff>47625</xdr:rowOff>
    </xdr:to>
    <xdr:pic>
      <xdr:nvPicPr>
        <xdr:cNvPr id="30" name="Picture 4"/>
        <xdr:cNvPicPr preferRelativeResize="1">
          <a:picLocks noChangeAspect="1"/>
        </xdr:cNvPicPr>
      </xdr:nvPicPr>
      <xdr:blipFill>
        <a:blip r:link="rId1"/>
        <a:stretch>
          <a:fillRect/>
        </a:stretch>
      </xdr:blipFill>
      <xdr:spPr>
        <a:xfrm>
          <a:off x="5029200" y="63388875"/>
          <a:ext cx="47625" cy="47625"/>
        </a:xfrm>
        <a:prstGeom prst="rect">
          <a:avLst/>
        </a:prstGeom>
        <a:noFill/>
        <a:ln w="9525" cmpd="sng">
          <a:noFill/>
        </a:ln>
      </xdr:spPr>
    </xdr:pic>
    <xdr:clientData/>
  </xdr:twoCellAnchor>
  <xdr:twoCellAnchor>
    <xdr:from>
      <xdr:col>1</xdr:col>
      <xdr:colOff>0</xdr:colOff>
      <xdr:row>255</xdr:row>
      <xdr:rowOff>0</xdr:rowOff>
    </xdr:from>
    <xdr:to>
      <xdr:col>1</xdr:col>
      <xdr:colOff>161925</xdr:colOff>
      <xdr:row>255</xdr:row>
      <xdr:rowOff>152400</xdr:rowOff>
    </xdr:to>
    <xdr:pic>
      <xdr:nvPicPr>
        <xdr:cNvPr id="31" name="Picture 3"/>
        <xdr:cNvPicPr preferRelativeResize="1">
          <a:picLocks noChangeAspect="1"/>
        </xdr:cNvPicPr>
      </xdr:nvPicPr>
      <xdr:blipFill>
        <a:blip r:link="rId1"/>
        <a:stretch>
          <a:fillRect/>
        </a:stretch>
      </xdr:blipFill>
      <xdr:spPr>
        <a:xfrm>
          <a:off x="142875" y="61931550"/>
          <a:ext cx="161925" cy="152400"/>
        </a:xfrm>
        <a:prstGeom prst="rect">
          <a:avLst/>
        </a:prstGeom>
        <a:noFill/>
        <a:ln w="9525" cmpd="sng">
          <a:noFill/>
        </a:ln>
      </xdr:spPr>
    </xdr:pic>
    <xdr:clientData/>
  </xdr:twoCellAnchor>
  <xdr:twoCellAnchor>
    <xdr:from>
      <xdr:col>1</xdr:col>
      <xdr:colOff>0</xdr:colOff>
      <xdr:row>256</xdr:row>
      <xdr:rowOff>0</xdr:rowOff>
    </xdr:from>
    <xdr:to>
      <xdr:col>1</xdr:col>
      <xdr:colOff>47625</xdr:colOff>
      <xdr:row>256</xdr:row>
      <xdr:rowOff>47625</xdr:rowOff>
    </xdr:to>
    <xdr:pic>
      <xdr:nvPicPr>
        <xdr:cNvPr id="32" name="Picture 2"/>
        <xdr:cNvPicPr preferRelativeResize="1">
          <a:picLocks noChangeAspect="1"/>
        </xdr:cNvPicPr>
      </xdr:nvPicPr>
      <xdr:blipFill>
        <a:blip r:link="rId1"/>
        <a:stretch>
          <a:fillRect/>
        </a:stretch>
      </xdr:blipFill>
      <xdr:spPr>
        <a:xfrm>
          <a:off x="142875" y="62093475"/>
          <a:ext cx="47625" cy="47625"/>
        </a:xfrm>
        <a:prstGeom prst="rect">
          <a:avLst/>
        </a:prstGeom>
        <a:noFill/>
        <a:ln w="9525" cmpd="sng">
          <a:noFill/>
        </a:ln>
      </xdr:spPr>
    </xdr:pic>
    <xdr:clientData/>
  </xdr:twoCellAnchor>
  <xdr:twoCellAnchor>
    <xdr:from>
      <xdr:col>1</xdr:col>
      <xdr:colOff>0</xdr:colOff>
      <xdr:row>40</xdr:row>
      <xdr:rowOff>0</xdr:rowOff>
    </xdr:from>
    <xdr:to>
      <xdr:col>1</xdr:col>
      <xdr:colOff>161925</xdr:colOff>
      <xdr:row>40</xdr:row>
      <xdr:rowOff>161925</xdr:rowOff>
    </xdr:to>
    <xdr:pic>
      <xdr:nvPicPr>
        <xdr:cNvPr id="33" name="Picture 53"/>
        <xdr:cNvPicPr preferRelativeResize="1">
          <a:picLocks noChangeAspect="1"/>
        </xdr:cNvPicPr>
      </xdr:nvPicPr>
      <xdr:blipFill>
        <a:blip r:link="rId1"/>
        <a:stretch>
          <a:fillRect/>
        </a:stretch>
      </xdr:blipFill>
      <xdr:spPr>
        <a:xfrm>
          <a:off x="142875" y="8943975"/>
          <a:ext cx="1619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11"/>
  <sheetViews>
    <sheetView tabSelected="1" zoomScalePageLayoutView="0" workbookViewId="0" topLeftCell="A1">
      <pane ySplit="1" topLeftCell="A2" activePane="bottomLeft" state="frozen"/>
      <selection pane="topLeft" activeCell="B147" sqref="B147"/>
      <selection pane="bottomLeft" activeCell="B147" sqref="B147"/>
    </sheetView>
  </sheetViews>
  <sheetFormatPr defaultColWidth="8.8515625" defaultRowHeight="12.75"/>
  <cols>
    <col min="1" max="1" width="8.28125" style="9" customWidth="1"/>
    <col min="2" max="2" width="8.00390625" style="9" customWidth="1"/>
    <col min="3" max="3" width="3.421875" style="6" customWidth="1"/>
    <col min="4" max="4" width="3.8515625" style="6" customWidth="1"/>
    <col min="5" max="5" width="5.7109375" style="6" customWidth="1"/>
    <col min="6" max="6" width="9.00390625" style="0" customWidth="1"/>
    <col min="7" max="7" width="4.7109375" style="6" customWidth="1"/>
    <col min="8" max="8" width="6.00390625" style="0" customWidth="1"/>
    <col min="9" max="9" width="25.8515625" style="9" customWidth="1"/>
    <col min="10" max="10" width="26.421875" style="9" customWidth="1"/>
    <col min="11" max="12" width="9.28125" style="0" customWidth="1"/>
    <col min="13" max="13" width="12.00390625" style="0" customWidth="1"/>
    <col min="14" max="14" width="9.140625" style="6" customWidth="1"/>
    <col min="15" max="16" width="8.8515625" style="0" customWidth="1"/>
    <col min="17" max="17" width="10.28125" style="0" customWidth="1"/>
    <col min="18" max="19" width="8.8515625" style="0" customWidth="1"/>
    <col min="20" max="20" width="13.140625" style="0" customWidth="1"/>
    <col min="21" max="21" width="8.8515625" style="0" customWidth="1"/>
    <col min="22" max="22" width="22.421875" style="0" customWidth="1"/>
  </cols>
  <sheetData>
    <row r="1" spans="1:12" ht="18">
      <c r="A1" s="111" t="s">
        <v>225</v>
      </c>
      <c r="B1" s="102"/>
      <c r="C1" s="14"/>
      <c r="D1" s="14"/>
      <c r="E1" s="14"/>
      <c r="F1" s="13"/>
      <c r="G1" s="14"/>
      <c r="H1" s="13"/>
      <c r="I1" s="102"/>
      <c r="J1" s="102"/>
      <c r="K1" s="13"/>
      <c r="L1" s="15"/>
    </row>
    <row r="2" spans="1:14" s="3" customFormat="1" ht="13.5" thickBot="1">
      <c r="A2" s="112" t="s">
        <v>10</v>
      </c>
      <c r="B2" s="113" t="s">
        <v>11</v>
      </c>
      <c r="C2" s="114" t="s">
        <v>12</v>
      </c>
      <c r="D2" s="114" t="s">
        <v>13</v>
      </c>
      <c r="E2" s="114" t="s">
        <v>14</v>
      </c>
      <c r="F2" s="113" t="s">
        <v>16</v>
      </c>
      <c r="G2" s="114" t="s">
        <v>18</v>
      </c>
      <c r="H2" s="114" t="s">
        <v>20</v>
      </c>
      <c r="I2" s="113" t="s">
        <v>22</v>
      </c>
      <c r="J2" s="113" t="s">
        <v>563</v>
      </c>
      <c r="K2" s="114" t="s">
        <v>422</v>
      </c>
      <c r="L2" s="115" t="s">
        <v>23</v>
      </c>
      <c r="M2" s="1" t="s">
        <v>548</v>
      </c>
      <c r="N2" s="4"/>
    </row>
    <row r="3" spans="1:12" ht="4.5" customHeight="1">
      <c r="A3" s="116"/>
      <c r="B3" s="102"/>
      <c r="C3" s="14"/>
      <c r="D3" s="14"/>
      <c r="E3" s="14"/>
      <c r="F3" s="13"/>
      <c r="G3" s="14"/>
      <c r="H3" s="117"/>
      <c r="I3" s="102"/>
      <c r="J3" s="102"/>
      <c r="K3" s="118"/>
      <c r="L3" s="103"/>
    </row>
    <row r="4" spans="1:17" ht="12.75">
      <c r="A4" s="119" t="s">
        <v>222</v>
      </c>
      <c r="B4" s="120" t="s">
        <v>226</v>
      </c>
      <c r="C4" s="17" t="s">
        <v>35</v>
      </c>
      <c r="D4" s="121">
        <v>59.608219178082194</v>
      </c>
      <c r="E4" s="121" t="s">
        <v>27</v>
      </c>
      <c r="F4" s="16" t="s">
        <v>28</v>
      </c>
      <c r="G4" s="17" t="s">
        <v>95</v>
      </c>
      <c r="H4" s="122">
        <v>3.2194444444444446</v>
      </c>
      <c r="I4" s="104" t="s">
        <v>543</v>
      </c>
      <c r="J4" s="104" t="s">
        <v>32</v>
      </c>
      <c r="K4" s="123">
        <v>26886.4</v>
      </c>
      <c r="L4" s="105" t="s">
        <v>708</v>
      </c>
      <c r="Q4" s="8"/>
    </row>
    <row r="5" spans="1:17" ht="12.75">
      <c r="A5" s="119" t="s">
        <v>227</v>
      </c>
      <c r="B5" s="120" t="s">
        <v>228</v>
      </c>
      <c r="C5" s="17" t="s">
        <v>35</v>
      </c>
      <c r="D5" s="121">
        <v>22.106849315068494</v>
      </c>
      <c r="E5" s="121" t="s">
        <v>27</v>
      </c>
      <c r="F5" s="16" t="s">
        <v>28</v>
      </c>
      <c r="G5" s="17" t="s">
        <v>95</v>
      </c>
      <c r="H5" s="122">
        <v>1.8166666666666667</v>
      </c>
      <c r="I5" s="104" t="s">
        <v>543</v>
      </c>
      <c r="J5" s="104" t="s">
        <v>32</v>
      </c>
      <c r="K5" s="123">
        <v>24886.4</v>
      </c>
      <c r="L5" s="105" t="s">
        <v>708</v>
      </c>
      <c r="Q5" s="8"/>
    </row>
    <row r="6" spans="1:17" ht="12.75">
      <c r="A6" s="119" t="s">
        <v>229</v>
      </c>
      <c r="B6" s="120" t="s">
        <v>230</v>
      </c>
      <c r="C6" s="17" t="s">
        <v>35</v>
      </c>
      <c r="D6" s="121">
        <v>37.87945205479452</v>
      </c>
      <c r="E6" s="121" t="s">
        <v>50</v>
      </c>
      <c r="F6" s="16" t="s">
        <v>28</v>
      </c>
      <c r="G6" s="17" t="s">
        <v>95</v>
      </c>
      <c r="H6" s="122">
        <v>13.680555555555555</v>
      </c>
      <c r="I6" s="104" t="s">
        <v>543</v>
      </c>
      <c r="J6" s="104" t="s">
        <v>32</v>
      </c>
      <c r="K6" s="123">
        <v>28239</v>
      </c>
      <c r="L6" s="105" t="s">
        <v>708</v>
      </c>
      <c r="Q6" s="8"/>
    </row>
    <row r="7" spans="1:17" ht="12.75">
      <c r="A7" s="119" t="s">
        <v>231</v>
      </c>
      <c r="B7" s="120" t="s">
        <v>232</v>
      </c>
      <c r="C7" s="17" t="s">
        <v>26</v>
      </c>
      <c r="D7" s="121">
        <v>29.40821917808219</v>
      </c>
      <c r="E7" s="121" t="s">
        <v>27</v>
      </c>
      <c r="F7" s="16" t="s">
        <v>28</v>
      </c>
      <c r="G7" s="124" t="s">
        <v>546</v>
      </c>
      <c r="H7" s="122">
        <v>2.7</v>
      </c>
      <c r="I7" s="104" t="s">
        <v>543</v>
      </c>
      <c r="J7" s="104" t="s">
        <v>32</v>
      </c>
      <c r="K7" s="123">
        <v>25886.4</v>
      </c>
      <c r="L7" s="105" t="s">
        <v>708</v>
      </c>
      <c r="Q7" s="8"/>
    </row>
    <row r="8" spans="1:17" ht="12.75">
      <c r="A8" s="119" t="s">
        <v>48</v>
      </c>
      <c r="B8" s="120" t="s">
        <v>233</v>
      </c>
      <c r="C8" s="17" t="s">
        <v>35</v>
      </c>
      <c r="D8" s="121">
        <v>24.77260273972603</v>
      </c>
      <c r="E8" s="121" t="s">
        <v>27</v>
      </c>
      <c r="F8" s="16" t="s">
        <v>28</v>
      </c>
      <c r="G8" s="17" t="s">
        <v>95</v>
      </c>
      <c r="H8" s="122">
        <v>1.8166666666666667</v>
      </c>
      <c r="I8" s="104" t="s">
        <v>543</v>
      </c>
      <c r="J8" s="104" t="s">
        <v>32</v>
      </c>
      <c r="K8" s="123">
        <v>24886.4</v>
      </c>
      <c r="L8" s="105" t="s">
        <v>708</v>
      </c>
      <c r="Q8" s="8"/>
    </row>
    <row r="9" spans="1:17" ht="12.75">
      <c r="A9" s="119" t="s">
        <v>234</v>
      </c>
      <c r="B9" s="120" t="s">
        <v>235</v>
      </c>
      <c r="C9" s="17" t="s">
        <v>35</v>
      </c>
      <c r="D9" s="121">
        <v>39.728767123287675</v>
      </c>
      <c r="E9" s="121" t="s">
        <v>27</v>
      </c>
      <c r="F9" s="16" t="s">
        <v>28</v>
      </c>
      <c r="G9" s="17" t="s">
        <v>95</v>
      </c>
      <c r="H9" s="122">
        <v>1.9166666666666667</v>
      </c>
      <c r="I9" s="104" t="s">
        <v>543</v>
      </c>
      <c r="J9" s="104" t="s">
        <v>32</v>
      </c>
      <c r="K9" s="123">
        <v>24886.4</v>
      </c>
      <c r="L9" s="105" t="s">
        <v>708</v>
      </c>
      <c r="Q9" s="8"/>
    </row>
    <row r="10" spans="1:17" ht="12.75">
      <c r="A10" s="119" t="s">
        <v>83</v>
      </c>
      <c r="B10" s="120" t="s">
        <v>236</v>
      </c>
      <c r="C10" s="17" t="s">
        <v>35</v>
      </c>
      <c r="D10" s="121">
        <v>55.983561643835614</v>
      </c>
      <c r="E10" s="121" t="s">
        <v>50</v>
      </c>
      <c r="F10" s="16" t="s">
        <v>28</v>
      </c>
      <c r="G10" s="17" t="s">
        <v>95</v>
      </c>
      <c r="H10" s="122">
        <v>33.38333333333333</v>
      </c>
      <c r="I10" s="104" t="s">
        <v>543</v>
      </c>
      <c r="J10" s="104" t="s">
        <v>32</v>
      </c>
      <c r="K10" s="123">
        <v>32989.4</v>
      </c>
      <c r="L10" s="105" t="s">
        <v>708</v>
      </c>
      <c r="Q10" s="8"/>
    </row>
    <row r="11" spans="1:17" ht="12.75">
      <c r="A11" s="119" t="s">
        <v>237</v>
      </c>
      <c r="B11" s="120" t="s">
        <v>238</v>
      </c>
      <c r="C11" s="17" t="s">
        <v>35</v>
      </c>
      <c r="D11" s="121">
        <v>60.728767123287675</v>
      </c>
      <c r="E11" s="121" t="s">
        <v>27</v>
      </c>
      <c r="F11" s="16" t="s">
        <v>28</v>
      </c>
      <c r="G11" s="17" t="s">
        <v>95</v>
      </c>
      <c r="H11" s="122">
        <v>22.430555555555557</v>
      </c>
      <c r="I11" s="104" t="s">
        <v>543</v>
      </c>
      <c r="J11" s="104" t="s">
        <v>32</v>
      </c>
      <c r="K11" s="123">
        <v>31585</v>
      </c>
      <c r="L11" s="105" t="s">
        <v>708</v>
      </c>
      <c r="Q11" s="8"/>
    </row>
    <row r="12" spans="1:17" ht="12.75">
      <c r="A12" s="119" t="s">
        <v>215</v>
      </c>
      <c r="B12" s="120" t="s">
        <v>215</v>
      </c>
      <c r="C12" s="17" t="s">
        <v>35</v>
      </c>
      <c r="D12" s="121">
        <v>42.33424657534247</v>
      </c>
      <c r="E12" s="121" t="s">
        <v>27</v>
      </c>
      <c r="F12" s="16" t="s">
        <v>28</v>
      </c>
      <c r="G12" s="17" t="s">
        <v>95</v>
      </c>
      <c r="H12" s="122">
        <v>1.9333333333333333</v>
      </c>
      <c r="I12" s="104" t="s">
        <v>543</v>
      </c>
      <c r="J12" s="104" t="s">
        <v>32</v>
      </c>
      <c r="K12" s="123">
        <v>24886.4</v>
      </c>
      <c r="L12" s="105" t="s">
        <v>708</v>
      </c>
      <c r="M12" s="10">
        <f>AVERAGE(K4:K12)</f>
        <v>27236.866666666665</v>
      </c>
      <c r="Q12" s="8"/>
    </row>
    <row r="13" spans="1:17" ht="12.75">
      <c r="A13" s="119" t="s">
        <v>239</v>
      </c>
      <c r="B13" s="120" t="s">
        <v>240</v>
      </c>
      <c r="C13" s="17" t="s">
        <v>35</v>
      </c>
      <c r="D13" s="121">
        <v>47.32876712328767</v>
      </c>
      <c r="E13" s="121" t="s">
        <v>27</v>
      </c>
      <c r="F13" s="16" t="s">
        <v>28</v>
      </c>
      <c r="G13" s="17" t="s">
        <v>95</v>
      </c>
      <c r="H13" s="122">
        <v>20.86111111111111</v>
      </c>
      <c r="I13" s="104" t="s">
        <v>68</v>
      </c>
      <c r="J13" s="104" t="s">
        <v>32</v>
      </c>
      <c r="K13" s="123">
        <v>42635</v>
      </c>
      <c r="L13" s="105" t="s">
        <v>69</v>
      </c>
      <c r="Q13" s="8"/>
    </row>
    <row r="14" spans="1:17" ht="12.75">
      <c r="A14" s="119" t="s">
        <v>241</v>
      </c>
      <c r="B14" s="120" t="s">
        <v>242</v>
      </c>
      <c r="C14" s="17" t="s">
        <v>35</v>
      </c>
      <c r="D14" s="121">
        <v>37.18904109589041</v>
      </c>
      <c r="E14" s="121" t="s">
        <v>27</v>
      </c>
      <c r="F14" s="16" t="s">
        <v>28</v>
      </c>
      <c r="G14" s="17" t="s">
        <v>95</v>
      </c>
      <c r="H14" s="122">
        <v>13.738888888888889</v>
      </c>
      <c r="I14" s="104" t="s">
        <v>71</v>
      </c>
      <c r="J14" s="104" t="s">
        <v>72</v>
      </c>
      <c r="K14" s="123">
        <v>33256</v>
      </c>
      <c r="L14" s="105" t="s">
        <v>708</v>
      </c>
      <c r="Q14" s="8"/>
    </row>
    <row r="15" spans="1:17" ht="12.75">
      <c r="A15" s="119" t="s">
        <v>65</v>
      </c>
      <c r="B15" s="120" t="s">
        <v>243</v>
      </c>
      <c r="C15" s="17" t="s">
        <v>35</v>
      </c>
      <c r="D15" s="121">
        <v>44.53150684931507</v>
      </c>
      <c r="E15" s="121" t="s">
        <v>27</v>
      </c>
      <c r="F15" s="16" t="s">
        <v>28</v>
      </c>
      <c r="G15" s="17" t="s">
        <v>95</v>
      </c>
      <c r="H15" s="122">
        <v>7.263888888888889</v>
      </c>
      <c r="I15" s="104" t="s">
        <v>71</v>
      </c>
      <c r="J15" s="104" t="s">
        <v>72</v>
      </c>
      <c r="K15" s="123">
        <v>31921</v>
      </c>
      <c r="L15" s="105" t="s">
        <v>708</v>
      </c>
      <c r="Q15" s="8"/>
    </row>
    <row r="16" spans="1:17" ht="12.75">
      <c r="A16" s="119" t="s">
        <v>244</v>
      </c>
      <c r="B16" s="120" t="s">
        <v>245</v>
      </c>
      <c r="C16" s="17" t="s">
        <v>35</v>
      </c>
      <c r="D16" s="121">
        <v>44.93424657534246</v>
      </c>
      <c r="E16" s="121" t="s">
        <v>27</v>
      </c>
      <c r="F16" s="16" t="s">
        <v>28</v>
      </c>
      <c r="G16" s="17" t="s">
        <v>95</v>
      </c>
      <c r="H16" s="122">
        <v>0.85</v>
      </c>
      <c r="I16" s="104" t="s">
        <v>71</v>
      </c>
      <c r="J16" s="104" t="s">
        <v>72</v>
      </c>
      <c r="K16" s="123">
        <v>28000</v>
      </c>
      <c r="L16" s="105" t="s">
        <v>708</v>
      </c>
      <c r="Q16" s="8"/>
    </row>
    <row r="17" spans="1:17" ht="12.75">
      <c r="A17" s="119" t="s">
        <v>246</v>
      </c>
      <c r="B17" s="120" t="s">
        <v>247</v>
      </c>
      <c r="C17" s="17" t="s">
        <v>35</v>
      </c>
      <c r="D17" s="121">
        <v>47.07123287671233</v>
      </c>
      <c r="E17" s="121" t="s">
        <v>27</v>
      </c>
      <c r="F17" s="16" t="s">
        <v>28</v>
      </c>
      <c r="G17" s="17" t="s">
        <v>95</v>
      </c>
      <c r="H17" s="122">
        <v>1.9555555555555555</v>
      </c>
      <c r="I17" s="104" t="s">
        <v>71</v>
      </c>
      <c r="J17" s="104" t="s">
        <v>72</v>
      </c>
      <c r="K17" s="123">
        <v>29862</v>
      </c>
      <c r="L17" s="105" t="s">
        <v>708</v>
      </c>
      <c r="Q17" s="8"/>
    </row>
    <row r="18" spans="1:17" ht="12.75">
      <c r="A18" s="119" t="s">
        <v>248</v>
      </c>
      <c r="B18" s="120" t="s">
        <v>249</v>
      </c>
      <c r="C18" s="17" t="s">
        <v>35</v>
      </c>
      <c r="D18" s="121">
        <v>37.85479452054795</v>
      </c>
      <c r="E18" s="121" t="s">
        <v>27</v>
      </c>
      <c r="F18" s="16" t="s">
        <v>28</v>
      </c>
      <c r="G18" s="17" t="s">
        <v>95</v>
      </c>
      <c r="H18" s="122">
        <v>2.011111111111111</v>
      </c>
      <c r="I18" s="104" t="s">
        <v>71</v>
      </c>
      <c r="J18" s="104" t="s">
        <v>72</v>
      </c>
      <c r="K18" s="123">
        <v>29862</v>
      </c>
      <c r="L18" s="105" t="s">
        <v>708</v>
      </c>
      <c r="Q18" s="8"/>
    </row>
    <row r="19" spans="1:17" ht="12.75">
      <c r="A19" s="119" t="s">
        <v>126</v>
      </c>
      <c r="B19" s="120" t="s">
        <v>250</v>
      </c>
      <c r="C19" s="17" t="s">
        <v>35</v>
      </c>
      <c r="D19" s="121">
        <v>61.81643835616438</v>
      </c>
      <c r="E19" s="121" t="s">
        <v>27</v>
      </c>
      <c r="F19" s="16" t="s">
        <v>28</v>
      </c>
      <c r="G19" s="17" t="s">
        <v>95</v>
      </c>
      <c r="H19" s="122">
        <v>9.597222222222221</v>
      </c>
      <c r="I19" s="104" t="s">
        <v>71</v>
      </c>
      <c r="J19" s="104" t="s">
        <v>72</v>
      </c>
      <c r="K19" s="123">
        <v>32254</v>
      </c>
      <c r="L19" s="105" t="s">
        <v>708</v>
      </c>
      <c r="Q19" s="8"/>
    </row>
    <row r="20" spans="1:17" ht="12.75">
      <c r="A20" s="119" t="s">
        <v>251</v>
      </c>
      <c r="B20" s="120" t="s">
        <v>252</v>
      </c>
      <c r="C20" s="17" t="s">
        <v>35</v>
      </c>
      <c r="D20" s="121">
        <v>57.54794520547945</v>
      </c>
      <c r="E20" s="121" t="s">
        <v>27</v>
      </c>
      <c r="F20" s="16" t="s">
        <v>28</v>
      </c>
      <c r="G20" s="17" t="s">
        <v>95</v>
      </c>
      <c r="H20" s="122">
        <v>3.5861111111111112</v>
      </c>
      <c r="I20" s="104" t="s">
        <v>71</v>
      </c>
      <c r="J20" s="104" t="s">
        <v>72</v>
      </c>
      <c r="K20" s="123">
        <v>30326</v>
      </c>
      <c r="L20" s="105" t="s">
        <v>708</v>
      </c>
      <c r="Q20" s="8"/>
    </row>
    <row r="21" spans="1:17" ht="12.75">
      <c r="A21" s="119" t="s">
        <v>237</v>
      </c>
      <c r="B21" s="120" t="s">
        <v>253</v>
      </c>
      <c r="C21" s="17" t="s">
        <v>35</v>
      </c>
      <c r="D21" s="121">
        <v>47.56438356164384</v>
      </c>
      <c r="E21" s="121" t="s">
        <v>27</v>
      </c>
      <c r="F21" s="16" t="s">
        <v>28</v>
      </c>
      <c r="G21" s="17" t="s">
        <v>95</v>
      </c>
      <c r="H21" s="122">
        <v>8.33611111111111</v>
      </c>
      <c r="I21" s="104" t="s">
        <v>71</v>
      </c>
      <c r="J21" s="104" t="s">
        <v>72</v>
      </c>
      <c r="K21" s="123">
        <v>32000</v>
      </c>
      <c r="L21" s="105" t="s">
        <v>708</v>
      </c>
      <c r="Q21" s="8"/>
    </row>
    <row r="22" spans="1:17" ht="12.75">
      <c r="A22" s="119" t="s">
        <v>254</v>
      </c>
      <c r="B22" s="120" t="s">
        <v>255</v>
      </c>
      <c r="C22" s="17" t="s">
        <v>26</v>
      </c>
      <c r="D22" s="121">
        <v>36.18356164383562</v>
      </c>
      <c r="E22" s="121" t="s">
        <v>27</v>
      </c>
      <c r="F22" s="16" t="s">
        <v>28</v>
      </c>
      <c r="G22" s="124" t="s">
        <v>546</v>
      </c>
      <c r="H22" s="122">
        <v>13.680555555555555</v>
      </c>
      <c r="I22" s="104" t="s">
        <v>71</v>
      </c>
      <c r="J22" s="104" t="s">
        <v>72</v>
      </c>
      <c r="K22" s="123">
        <v>33529</v>
      </c>
      <c r="L22" s="105" t="s">
        <v>708</v>
      </c>
      <c r="Q22" s="8"/>
    </row>
    <row r="23" spans="1:17" ht="12.75">
      <c r="A23" s="119" t="s">
        <v>256</v>
      </c>
      <c r="B23" s="120" t="s">
        <v>232</v>
      </c>
      <c r="C23" s="17" t="s">
        <v>26</v>
      </c>
      <c r="D23" s="121">
        <v>43.93698630136986</v>
      </c>
      <c r="E23" s="121" t="s">
        <v>27</v>
      </c>
      <c r="F23" s="16" t="s">
        <v>28</v>
      </c>
      <c r="G23" s="17" t="s">
        <v>95</v>
      </c>
      <c r="H23" s="122">
        <v>0.9833333333333333</v>
      </c>
      <c r="I23" s="104" t="s">
        <v>71</v>
      </c>
      <c r="J23" s="104" t="s">
        <v>72</v>
      </c>
      <c r="K23" s="123">
        <v>28000</v>
      </c>
      <c r="L23" s="105" t="s">
        <v>708</v>
      </c>
      <c r="Q23" s="8"/>
    </row>
    <row r="24" spans="1:17" ht="12.75">
      <c r="A24" s="119" t="s">
        <v>258</v>
      </c>
      <c r="B24" s="120" t="s">
        <v>259</v>
      </c>
      <c r="C24" s="17" t="s">
        <v>26</v>
      </c>
      <c r="D24" s="121">
        <v>40.35342465753425</v>
      </c>
      <c r="E24" s="121" t="s">
        <v>156</v>
      </c>
      <c r="F24" s="16" t="s">
        <v>28</v>
      </c>
      <c r="G24" s="17" t="s">
        <v>95</v>
      </c>
      <c r="H24" s="122">
        <v>3.7555555555555555</v>
      </c>
      <c r="I24" s="104" t="s">
        <v>71</v>
      </c>
      <c r="J24" s="104" t="s">
        <v>72</v>
      </c>
      <c r="K24" s="123">
        <v>30326</v>
      </c>
      <c r="L24" s="105" t="s">
        <v>708</v>
      </c>
      <c r="Q24" s="8"/>
    </row>
    <row r="25" spans="1:17" ht="12.75">
      <c r="A25" s="119" t="s">
        <v>260</v>
      </c>
      <c r="B25" s="120" t="s">
        <v>261</v>
      </c>
      <c r="C25" s="17" t="s">
        <v>35</v>
      </c>
      <c r="D25" s="121">
        <v>51.416438356164385</v>
      </c>
      <c r="E25" s="121" t="s">
        <v>27</v>
      </c>
      <c r="F25" s="16" t="s">
        <v>28</v>
      </c>
      <c r="G25" s="17" t="s">
        <v>95</v>
      </c>
      <c r="H25" s="122">
        <v>19.975</v>
      </c>
      <c r="I25" s="104" t="s">
        <v>71</v>
      </c>
      <c r="J25" s="104" t="s">
        <v>72</v>
      </c>
      <c r="K25" s="123">
        <v>37232</v>
      </c>
      <c r="L25" s="105" t="s">
        <v>708</v>
      </c>
      <c r="Q25" s="8"/>
    </row>
    <row r="26" spans="1:17" ht="12.75">
      <c r="A26" s="119" t="s">
        <v>222</v>
      </c>
      <c r="B26" s="120" t="s">
        <v>262</v>
      </c>
      <c r="C26" s="17" t="s">
        <v>35</v>
      </c>
      <c r="D26" s="121">
        <v>62.68767123287671</v>
      </c>
      <c r="E26" s="121" t="s">
        <v>27</v>
      </c>
      <c r="F26" s="16" t="s">
        <v>28</v>
      </c>
      <c r="G26" s="17" t="s">
        <v>95</v>
      </c>
      <c r="H26" s="122">
        <v>17.038888888888888</v>
      </c>
      <c r="I26" s="104" t="s">
        <v>71</v>
      </c>
      <c r="J26" s="104" t="s">
        <v>72</v>
      </c>
      <c r="K26" s="123">
        <v>35111</v>
      </c>
      <c r="L26" s="105" t="s">
        <v>708</v>
      </c>
      <c r="Q26" s="8"/>
    </row>
    <row r="27" spans="1:17" ht="12.75">
      <c r="A27" s="119" t="s">
        <v>263</v>
      </c>
      <c r="B27" s="120" t="s">
        <v>264</v>
      </c>
      <c r="C27" s="17" t="s">
        <v>26</v>
      </c>
      <c r="D27" s="121">
        <v>44.94794520547945</v>
      </c>
      <c r="E27" s="121" t="s">
        <v>27</v>
      </c>
      <c r="F27" s="16" t="s">
        <v>28</v>
      </c>
      <c r="G27" s="17" t="s">
        <v>95</v>
      </c>
      <c r="H27" s="122">
        <v>12.833333333333334</v>
      </c>
      <c r="I27" s="104" t="s">
        <v>71</v>
      </c>
      <c r="J27" s="104" t="s">
        <v>72</v>
      </c>
      <c r="K27" s="123">
        <v>33458</v>
      </c>
      <c r="L27" s="105" t="s">
        <v>708</v>
      </c>
      <c r="Q27" s="8"/>
    </row>
    <row r="28" spans="1:17" ht="12.75">
      <c r="A28" s="119" t="s">
        <v>265</v>
      </c>
      <c r="B28" s="120" t="s">
        <v>138</v>
      </c>
      <c r="C28" s="17" t="s">
        <v>35</v>
      </c>
      <c r="D28" s="121">
        <v>49.76164383561644</v>
      </c>
      <c r="E28" s="121" t="s">
        <v>50</v>
      </c>
      <c r="F28" s="16" t="s">
        <v>28</v>
      </c>
      <c r="G28" s="17" t="s">
        <v>95</v>
      </c>
      <c r="H28" s="122">
        <v>7.777777777777778</v>
      </c>
      <c r="I28" s="104" t="s">
        <v>71</v>
      </c>
      <c r="J28" s="104" t="s">
        <v>72</v>
      </c>
      <c r="K28" s="123">
        <v>31667</v>
      </c>
      <c r="L28" s="105" t="s">
        <v>708</v>
      </c>
      <c r="Q28" s="8"/>
    </row>
    <row r="29" spans="1:17" ht="12.75">
      <c r="A29" s="119" t="s">
        <v>266</v>
      </c>
      <c r="B29" s="120" t="s">
        <v>267</v>
      </c>
      <c r="C29" s="17" t="s">
        <v>26</v>
      </c>
      <c r="D29" s="121">
        <v>37.99178082191781</v>
      </c>
      <c r="E29" s="121" t="s">
        <v>27</v>
      </c>
      <c r="F29" s="16" t="s">
        <v>28</v>
      </c>
      <c r="G29" s="17" t="s">
        <v>95</v>
      </c>
      <c r="H29" s="122">
        <v>10.594444444444445</v>
      </c>
      <c r="I29" s="104" t="s">
        <v>71</v>
      </c>
      <c r="J29" s="104" t="s">
        <v>72</v>
      </c>
      <c r="K29" s="123">
        <v>32642</v>
      </c>
      <c r="L29" s="105" t="s">
        <v>708</v>
      </c>
      <c r="Q29" s="8"/>
    </row>
    <row r="30" spans="1:17" ht="12.75">
      <c r="A30" s="119" t="s">
        <v>268</v>
      </c>
      <c r="B30" s="120" t="s">
        <v>269</v>
      </c>
      <c r="C30" s="17" t="s">
        <v>26</v>
      </c>
      <c r="D30" s="121">
        <v>41.00547945205479</v>
      </c>
      <c r="E30" s="121" t="s">
        <v>27</v>
      </c>
      <c r="F30" s="16" t="s">
        <v>28</v>
      </c>
      <c r="G30" s="17" t="s">
        <v>95</v>
      </c>
      <c r="H30" s="122">
        <v>11.136111111111111</v>
      </c>
      <c r="I30" s="104" t="s">
        <v>71</v>
      </c>
      <c r="J30" s="104" t="s">
        <v>72</v>
      </c>
      <c r="K30" s="123">
        <v>32789</v>
      </c>
      <c r="L30" s="105" t="s">
        <v>708</v>
      </c>
      <c r="Q30" s="8"/>
    </row>
    <row r="31" spans="1:17" ht="12.75">
      <c r="A31" s="119" t="s">
        <v>270</v>
      </c>
      <c r="B31" s="120" t="s">
        <v>271</v>
      </c>
      <c r="C31" s="17" t="s">
        <v>35</v>
      </c>
      <c r="D31" s="121">
        <v>31.695890410958903</v>
      </c>
      <c r="E31" s="121" t="s">
        <v>27</v>
      </c>
      <c r="F31" s="16" t="s">
        <v>28</v>
      </c>
      <c r="G31" s="17" t="s">
        <v>95</v>
      </c>
      <c r="H31" s="122">
        <v>1.8</v>
      </c>
      <c r="I31" s="104" t="s">
        <v>71</v>
      </c>
      <c r="J31" s="104" t="s">
        <v>72</v>
      </c>
      <c r="K31" s="123">
        <v>29644</v>
      </c>
      <c r="L31" s="105" t="s">
        <v>708</v>
      </c>
      <c r="Q31" s="8"/>
    </row>
    <row r="32" spans="1:17" ht="12.75">
      <c r="A32" s="119" t="s">
        <v>215</v>
      </c>
      <c r="B32" s="120" t="s">
        <v>272</v>
      </c>
      <c r="C32" s="17" t="s">
        <v>35</v>
      </c>
      <c r="D32" s="121">
        <v>60.50958904109589</v>
      </c>
      <c r="E32" s="121" t="s">
        <v>27</v>
      </c>
      <c r="F32" s="16" t="s">
        <v>28</v>
      </c>
      <c r="G32" s="17" t="s">
        <v>95</v>
      </c>
      <c r="H32" s="122">
        <v>20.88888888888889</v>
      </c>
      <c r="I32" s="104" t="s">
        <v>71</v>
      </c>
      <c r="J32" s="104" t="s">
        <v>72</v>
      </c>
      <c r="K32" s="123">
        <v>37232</v>
      </c>
      <c r="L32" s="105" t="s">
        <v>708</v>
      </c>
      <c r="Q32" s="8"/>
    </row>
    <row r="33" spans="1:17" ht="12.75">
      <c r="A33" s="119" t="s">
        <v>273</v>
      </c>
      <c r="B33" s="120" t="s">
        <v>274</v>
      </c>
      <c r="C33" s="17" t="s">
        <v>35</v>
      </c>
      <c r="D33" s="121">
        <v>37.49589041095891</v>
      </c>
      <c r="E33" s="121" t="s">
        <v>27</v>
      </c>
      <c r="F33" s="16" t="s">
        <v>28</v>
      </c>
      <c r="G33" s="17" t="s">
        <v>95</v>
      </c>
      <c r="H33" s="122">
        <v>1.8805555555555555</v>
      </c>
      <c r="I33" s="104" t="s">
        <v>71</v>
      </c>
      <c r="J33" s="104" t="s">
        <v>72</v>
      </c>
      <c r="K33" s="123">
        <v>29421</v>
      </c>
      <c r="L33" s="105" t="s">
        <v>708</v>
      </c>
      <c r="M33" s="10">
        <f>AVERAGE(K14:K33)</f>
        <v>31926.6</v>
      </c>
      <c r="Q33" s="8"/>
    </row>
    <row r="34" spans="1:17" ht="12.75">
      <c r="A34" s="119" t="s">
        <v>275</v>
      </c>
      <c r="B34" s="120" t="s">
        <v>276</v>
      </c>
      <c r="C34" s="17" t="s">
        <v>26</v>
      </c>
      <c r="D34" s="121">
        <v>28.504109589041096</v>
      </c>
      <c r="E34" s="121" t="s">
        <v>27</v>
      </c>
      <c r="F34" s="16" t="s">
        <v>28</v>
      </c>
      <c r="G34" s="17" t="s">
        <v>95</v>
      </c>
      <c r="H34" s="122">
        <v>1.625</v>
      </c>
      <c r="I34" s="104" t="s">
        <v>88</v>
      </c>
      <c r="J34" s="104" t="s">
        <v>291</v>
      </c>
      <c r="K34" s="123">
        <v>32000</v>
      </c>
      <c r="L34" s="105" t="s">
        <v>69</v>
      </c>
      <c r="Q34" s="8"/>
    </row>
    <row r="35" spans="1:17" ht="12.75">
      <c r="A35" s="119" t="s">
        <v>277</v>
      </c>
      <c r="B35" s="120" t="s">
        <v>278</v>
      </c>
      <c r="C35" s="17" t="s">
        <v>35</v>
      </c>
      <c r="D35" s="121">
        <v>54.85205479452055</v>
      </c>
      <c r="E35" s="121" t="s">
        <v>27</v>
      </c>
      <c r="F35" s="16" t="s">
        <v>28</v>
      </c>
      <c r="G35" s="17" t="s">
        <v>95</v>
      </c>
      <c r="H35" s="122">
        <v>2.5861111111111112</v>
      </c>
      <c r="I35" s="104" t="s">
        <v>88</v>
      </c>
      <c r="J35" s="104" t="s">
        <v>291</v>
      </c>
      <c r="K35" s="123">
        <v>33000</v>
      </c>
      <c r="L35" s="105" t="s">
        <v>69</v>
      </c>
      <c r="Q35" s="8"/>
    </row>
    <row r="36" spans="1:17" ht="12.75">
      <c r="A36" s="119" t="s">
        <v>279</v>
      </c>
      <c r="B36" s="120" t="s">
        <v>280</v>
      </c>
      <c r="C36" s="17" t="s">
        <v>26</v>
      </c>
      <c r="D36" s="121">
        <v>61.10958904109589</v>
      </c>
      <c r="E36" s="121" t="s">
        <v>27</v>
      </c>
      <c r="F36" s="16" t="s">
        <v>28</v>
      </c>
      <c r="G36" s="17" t="s">
        <v>95</v>
      </c>
      <c r="H36" s="122">
        <v>15.963888888888889</v>
      </c>
      <c r="I36" s="104" t="s">
        <v>88</v>
      </c>
      <c r="J36" s="104" t="s">
        <v>291</v>
      </c>
      <c r="K36" s="123">
        <v>40200</v>
      </c>
      <c r="L36" s="105" t="s">
        <v>69</v>
      </c>
      <c r="Q36" s="8"/>
    </row>
    <row r="37" spans="1:17" ht="12.75">
      <c r="A37" s="119" t="s">
        <v>281</v>
      </c>
      <c r="B37" s="120" t="s">
        <v>282</v>
      </c>
      <c r="C37" s="17" t="s">
        <v>26</v>
      </c>
      <c r="D37" s="121">
        <v>42.52876712328767</v>
      </c>
      <c r="E37" s="121" t="s">
        <v>27</v>
      </c>
      <c r="F37" s="16" t="s">
        <v>28</v>
      </c>
      <c r="G37" s="17" t="s">
        <v>95</v>
      </c>
      <c r="H37" s="122">
        <v>3.6305555555555555</v>
      </c>
      <c r="I37" s="104" t="s">
        <v>88</v>
      </c>
      <c r="J37" s="104" t="s">
        <v>291</v>
      </c>
      <c r="K37" s="123">
        <v>34000</v>
      </c>
      <c r="L37" s="105" t="s">
        <v>69</v>
      </c>
      <c r="Q37" s="8"/>
    </row>
    <row r="38" spans="1:17" ht="12.75">
      <c r="A38" s="119" t="s">
        <v>283</v>
      </c>
      <c r="B38" s="120" t="s">
        <v>90</v>
      </c>
      <c r="C38" s="17" t="s">
        <v>26</v>
      </c>
      <c r="D38" s="121">
        <v>41.465753424657535</v>
      </c>
      <c r="E38" s="121" t="s">
        <v>27</v>
      </c>
      <c r="F38" s="16" t="s">
        <v>28</v>
      </c>
      <c r="G38" s="17" t="s">
        <v>95</v>
      </c>
      <c r="H38" s="122">
        <v>1.7222222222222223</v>
      </c>
      <c r="I38" s="104" t="s">
        <v>88</v>
      </c>
      <c r="J38" s="104" t="s">
        <v>291</v>
      </c>
      <c r="K38" s="123">
        <v>32000</v>
      </c>
      <c r="L38" s="105" t="s">
        <v>69</v>
      </c>
      <c r="Q38" s="8"/>
    </row>
    <row r="39" spans="1:17" ht="12.75">
      <c r="A39" s="119" t="s">
        <v>284</v>
      </c>
      <c r="B39" s="120" t="s">
        <v>263</v>
      </c>
      <c r="C39" s="17" t="s">
        <v>35</v>
      </c>
      <c r="D39" s="121">
        <v>54.45205479452055</v>
      </c>
      <c r="E39" s="121" t="s">
        <v>27</v>
      </c>
      <c r="F39" s="16" t="s">
        <v>28</v>
      </c>
      <c r="G39" s="17" t="s">
        <v>95</v>
      </c>
      <c r="H39" s="122">
        <v>17.744444444444444</v>
      </c>
      <c r="I39" s="104" t="s">
        <v>88</v>
      </c>
      <c r="J39" s="104" t="s">
        <v>291</v>
      </c>
      <c r="K39" s="123">
        <v>42100</v>
      </c>
      <c r="L39" s="105" t="s">
        <v>69</v>
      </c>
      <c r="Q39" s="8"/>
    </row>
    <row r="40" spans="1:17" ht="12.75">
      <c r="A40" s="119" t="s">
        <v>285</v>
      </c>
      <c r="B40" s="120" t="s">
        <v>286</v>
      </c>
      <c r="C40" s="17" t="s">
        <v>35</v>
      </c>
      <c r="D40" s="121">
        <v>28.6</v>
      </c>
      <c r="E40" s="121" t="s">
        <v>27</v>
      </c>
      <c r="F40" s="16" t="s">
        <v>28</v>
      </c>
      <c r="G40" s="17" t="s">
        <v>95</v>
      </c>
      <c r="H40" s="122">
        <v>1.9166666666666667</v>
      </c>
      <c r="I40" s="104" t="s">
        <v>88</v>
      </c>
      <c r="J40" s="104" t="s">
        <v>291</v>
      </c>
      <c r="K40" s="123">
        <v>30097.6</v>
      </c>
      <c r="L40" s="105" t="s">
        <v>69</v>
      </c>
      <c r="Q40" s="8"/>
    </row>
    <row r="41" spans="1:17" ht="12.75">
      <c r="A41" s="119" t="s">
        <v>287</v>
      </c>
      <c r="B41" s="120" t="s">
        <v>245</v>
      </c>
      <c r="C41" s="17" t="s">
        <v>26</v>
      </c>
      <c r="D41" s="121">
        <v>55.49315068493151</v>
      </c>
      <c r="E41" s="121" t="s">
        <v>27</v>
      </c>
      <c r="F41" s="16" t="s">
        <v>28</v>
      </c>
      <c r="G41" s="17" t="s">
        <v>95</v>
      </c>
      <c r="H41" s="122">
        <v>34.169444444444444</v>
      </c>
      <c r="I41" s="104" t="s">
        <v>88</v>
      </c>
      <c r="J41" s="104" t="s">
        <v>291</v>
      </c>
      <c r="K41" s="123">
        <v>39500</v>
      </c>
      <c r="L41" s="105" t="s">
        <v>69</v>
      </c>
      <c r="M41" s="10">
        <f>AVERAGE(K34:K41)</f>
        <v>35362.2</v>
      </c>
      <c r="Q41" s="8"/>
    </row>
    <row r="42" spans="1:17" ht="12.75">
      <c r="A42" s="119" t="s">
        <v>289</v>
      </c>
      <c r="B42" s="120" t="s">
        <v>290</v>
      </c>
      <c r="C42" s="17" t="s">
        <v>35</v>
      </c>
      <c r="D42" s="121">
        <v>47.32876712328767</v>
      </c>
      <c r="E42" s="121" t="s">
        <v>27</v>
      </c>
      <c r="F42" s="16" t="s">
        <v>28</v>
      </c>
      <c r="G42" s="17" t="s">
        <v>95</v>
      </c>
      <c r="H42" s="122">
        <v>14.91388888888889</v>
      </c>
      <c r="I42" s="104" t="s">
        <v>288</v>
      </c>
      <c r="J42" s="104" t="s">
        <v>291</v>
      </c>
      <c r="K42" s="123">
        <v>109999.92</v>
      </c>
      <c r="L42" s="105" t="s">
        <v>69</v>
      </c>
      <c r="Q42" s="8"/>
    </row>
    <row r="43" spans="1:17" ht="12.75">
      <c r="A43" s="119" t="s">
        <v>257</v>
      </c>
      <c r="B43" s="120" t="s">
        <v>292</v>
      </c>
      <c r="C43" s="17" t="s">
        <v>35</v>
      </c>
      <c r="D43" s="121">
        <v>61.775342465753425</v>
      </c>
      <c r="E43" s="121" t="s">
        <v>27</v>
      </c>
      <c r="F43" s="16" t="s">
        <v>28</v>
      </c>
      <c r="G43" s="17" t="s">
        <v>95</v>
      </c>
      <c r="H43" s="122">
        <v>19.641666666666666</v>
      </c>
      <c r="I43" s="104" t="s">
        <v>542</v>
      </c>
      <c r="J43" s="104" t="s">
        <v>291</v>
      </c>
      <c r="K43" s="123">
        <v>65428</v>
      </c>
      <c r="L43" s="105" t="s">
        <v>69</v>
      </c>
      <c r="Q43" s="8"/>
    </row>
    <row r="44" spans="1:17" ht="12.75">
      <c r="A44" s="119" t="s">
        <v>293</v>
      </c>
      <c r="B44" s="120" t="s">
        <v>294</v>
      </c>
      <c r="C44" s="17" t="s">
        <v>35</v>
      </c>
      <c r="D44" s="121">
        <v>53.57260273972603</v>
      </c>
      <c r="E44" s="121" t="s">
        <v>27</v>
      </c>
      <c r="F44" s="16" t="s">
        <v>28</v>
      </c>
      <c r="G44" s="17" t="s">
        <v>95</v>
      </c>
      <c r="H44" s="122">
        <v>24.78611111111111</v>
      </c>
      <c r="I44" s="104" t="s">
        <v>537</v>
      </c>
      <c r="J44" s="104" t="s">
        <v>291</v>
      </c>
      <c r="K44" s="123">
        <v>30284.8</v>
      </c>
      <c r="L44" s="105" t="s">
        <v>69</v>
      </c>
      <c r="Q44" s="8"/>
    </row>
    <row r="45" spans="1:17" ht="12.75">
      <c r="A45" s="119" t="s">
        <v>295</v>
      </c>
      <c r="B45" s="120" t="s">
        <v>296</v>
      </c>
      <c r="C45" s="17" t="s">
        <v>35</v>
      </c>
      <c r="D45" s="121">
        <v>46.26301369863014</v>
      </c>
      <c r="E45" s="121" t="s">
        <v>50</v>
      </c>
      <c r="F45" s="16" t="s">
        <v>28</v>
      </c>
      <c r="G45" s="17" t="s">
        <v>95</v>
      </c>
      <c r="H45" s="122">
        <v>27.041666666666668</v>
      </c>
      <c r="I45" s="104" t="s">
        <v>102</v>
      </c>
      <c r="J45" s="104" t="s">
        <v>291</v>
      </c>
      <c r="K45" s="123">
        <v>52566</v>
      </c>
      <c r="L45" s="105" t="s">
        <v>69</v>
      </c>
      <c r="Q45" s="8"/>
    </row>
    <row r="46" spans="1:17" ht="12.75">
      <c r="A46" s="119" t="s">
        <v>284</v>
      </c>
      <c r="B46" s="120" t="s">
        <v>210</v>
      </c>
      <c r="C46" s="17" t="s">
        <v>35</v>
      </c>
      <c r="D46" s="121">
        <v>61.33150684931507</v>
      </c>
      <c r="E46" s="121" t="s">
        <v>27</v>
      </c>
      <c r="F46" s="16" t="s">
        <v>28</v>
      </c>
      <c r="G46" s="17" t="s">
        <v>95</v>
      </c>
      <c r="H46" s="122">
        <v>20.86111111111111</v>
      </c>
      <c r="I46" s="104" t="s">
        <v>551</v>
      </c>
      <c r="J46" s="104" t="s">
        <v>291</v>
      </c>
      <c r="K46" s="123">
        <v>62098</v>
      </c>
      <c r="L46" s="105" t="s">
        <v>69</v>
      </c>
      <c r="Q46" s="8"/>
    </row>
    <row r="47" spans="1:17" ht="12.75">
      <c r="A47" s="119" t="s">
        <v>297</v>
      </c>
      <c r="B47" s="120" t="s">
        <v>298</v>
      </c>
      <c r="C47" s="17" t="s">
        <v>35</v>
      </c>
      <c r="D47" s="121">
        <v>59.367123287671234</v>
      </c>
      <c r="E47" s="121" t="s">
        <v>27</v>
      </c>
      <c r="F47" s="16" t="s">
        <v>28</v>
      </c>
      <c r="G47" s="17" t="s">
        <v>95</v>
      </c>
      <c r="H47" s="122">
        <v>28.244444444444444</v>
      </c>
      <c r="I47" s="104" t="s">
        <v>102</v>
      </c>
      <c r="J47" s="104" t="s">
        <v>291</v>
      </c>
      <c r="K47" s="123">
        <v>75964</v>
      </c>
      <c r="L47" s="105" t="s">
        <v>69</v>
      </c>
      <c r="Q47" s="8"/>
    </row>
    <row r="48" spans="1:17" ht="12.75">
      <c r="A48" s="119" t="s">
        <v>83</v>
      </c>
      <c r="B48" s="120" t="s">
        <v>299</v>
      </c>
      <c r="C48" s="17" t="s">
        <v>35</v>
      </c>
      <c r="D48" s="121">
        <v>52.038356164383565</v>
      </c>
      <c r="E48" s="121" t="s">
        <v>27</v>
      </c>
      <c r="F48" s="16" t="s">
        <v>28</v>
      </c>
      <c r="G48" s="17" t="s">
        <v>95</v>
      </c>
      <c r="H48" s="122">
        <v>29.56388888888889</v>
      </c>
      <c r="I48" s="104" t="s">
        <v>102</v>
      </c>
      <c r="J48" s="104" t="s">
        <v>291</v>
      </c>
      <c r="K48" s="123">
        <v>76901</v>
      </c>
      <c r="L48" s="105" t="s">
        <v>69</v>
      </c>
      <c r="M48" s="10">
        <f>AVERAGE(K45:K48)</f>
        <v>66882.25</v>
      </c>
      <c r="Q48" s="8"/>
    </row>
    <row r="49" spans="1:17" ht="12.75">
      <c r="A49" s="119" t="s">
        <v>300</v>
      </c>
      <c r="B49" s="120" t="s">
        <v>301</v>
      </c>
      <c r="C49" s="17" t="s">
        <v>35</v>
      </c>
      <c r="D49" s="121">
        <v>62.92054794520548</v>
      </c>
      <c r="E49" s="121" t="s">
        <v>27</v>
      </c>
      <c r="F49" s="16" t="s">
        <v>28</v>
      </c>
      <c r="G49" s="17" t="s">
        <v>95</v>
      </c>
      <c r="H49" s="122">
        <v>11.269444444444444</v>
      </c>
      <c r="I49" s="104" t="s">
        <v>302</v>
      </c>
      <c r="J49" s="104" t="s">
        <v>108</v>
      </c>
      <c r="K49" s="123">
        <v>103000</v>
      </c>
      <c r="L49" s="105" t="s">
        <v>69</v>
      </c>
      <c r="Q49" s="8"/>
    </row>
    <row r="50" spans="1:17" ht="12.75">
      <c r="A50" s="119" t="s">
        <v>105</v>
      </c>
      <c r="B50" s="120" t="s">
        <v>303</v>
      </c>
      <c r="C50" s="17" t="s">
        <v>35</v>
      </c>
      <c r="D50" s="121">
        <v>36.02191780821918</v>
      </c>
      <c r="E50" s="121" t="s">
        <v>50</v>
      </c>
      <c r="F50" s="16" t="s">
        <v>28</v>
      </c>
      <c r="G50" s="17" t="s">
        <v>95</v>
      </c>
      <c r="H50" s="122">
        <v>18.26388888888889</v>
      </c>
      <c r="I50" s="104" t="s">
        <v>107</v>
      </c>
      <c r="J50" s="104" t="s">
        <v>108</v>
      </c>
      <c r="K50" s="123">
        <v>57232</v>
      </c>
      <c r="L50" s="105" t="s">
        <v>69</v>
      </c>
      <c r="Q50" s="8"/>
    </row>
    <row r="51" spans="1:17" ht="12.75">
      <c r="A51" s="119" t="s">
        <v>227</v>
      </c>
      <c r="B51" s="120" t="s">
        <v>304</v>
      </c>
      <c r="C51" s="17" t="s">
        <v>35</v>
      </c>
      <c r="D51" s="121">
        <v>48</v>
      </c>
      <c r="E51" s="121" t="s">
        <v>27</v>
      </c>
      <c r="F51" s="16" t="s">
        <v>28</v>
      </c>
      <c r="G51" s="17" t="s">
        <v>95</v>
      </c>
      <c r="H51" s="122">
        <v>1.9555555555555555</v>
      </c>
      <c r="I51" s="104" t="s">
        <v>107</v>
      </c>
      <c r="J51" s="104" t="s">
        <v>108</v>
      </c>
      <c r="K51" s="123">
        <v>53722</v>
      </c>
      <c r="L51" s="105" t="s">
        <v>69</v>
      </c>
      <c r="Q51" s="8"/>
    </row>
    <row r="52" spans="1:17" ht="12.75">
      <c r="A52" s="119" t="s">
        <v>101</v>
      </c>
      <c r="B52" s="120" t="s">
        <v>134</v>
      </c>
      <c r="C52" s="17" t="s">
        <v>35</v>
      </c>
      <c r="D52" s="121">
        <v>39.983561643835614</v>
      </c>
      <c r="E52" s="121" t="s">
        <v>27</v>
      </c>
      <c r="F52" s="16" t="s">
        <v>28</v>
      </c>
      <c r="G52" s="17" t="s">
        <v>95</v>
      </c>
      <c r="H52" s="122">
        <v>7.663888888888889</v>
      </c>
      <c r="I52" s="104" t="s">
        <v>107</v>
      </c>
      <c r="J52" s="104" t="s">
        <v>108</v>
      </c>
      <c r="K52" s="123">
        <v>54266</v>
      </c>
      <c r="L52" s="105" t="s">
        <v>69</v>
      </c>
      <c r="Q52" s="8"/>
    </row>
    <row r="53" spans="1:17" ht="12.75">
      <c r="A53" s="119" t="s">
        <v>305</v>
      </c>
      <c r="B53" s="120" t="s">
        <v>306</v>
      </c>
      <c r="C53" s="17" t="s">
        <v>26</v>
      </c>
      <c r="D53" s="121">
        <v>49.54520547945206</v>
      </c>
      <c r="E53" s="121" t="s">
        <v>27</v>
      </c>
      <c r="F53" s="16" t="s">
        <v>28</v>
      </c>
      <c r="G53" s="17" t="s">
        <v>95</v>
      </c>
      <c r="H53" s="122">
        <v>9.408333333333333</v>
      </c>
      <c r="I53" s="104" t="s">
        <v>107</v>
      </c>
      <c r="J53" s="104" t="s">
        <v>108</v>
      </c>
      <c r="K53" s="123">
        <v>55414</v>
      </c>
      <c r="L53" s="105" t="s">
        <v>69</v>
      </c>
      <c r="Q53" s="8"/>
    </row>
    <row r="54" spans="1:17" ht="12.75">
      <c r="A54" s="119" t="s">
        <v>65</v>
      </c>
      <c r="B54" s="120" t="s">
        <v>307</v>
      </c>
      <c r="C54" s="17" t="s">
        <v>35</v>
      </c>
      <c r="D54" s="121">
        <v>60.15068493150685</v>
      </c>
      <c r="E54" s="121" t="s">
        <v>27</v>
      </c>
      <c r="F54" s="16" t="s">
        <v>28</v>
      </c>
      <c r="G54" s="17" t="s">
        <v>95</v>
      </c>
      <c r="H54" s="122">
        <v>8.16388888888889</v>
      </c>
      <c r="I54" s="125" t="s">
        <v>549</v>
      </c>
      <c r="J54" s="104" t="s">
        <v>108</v>
      </c>
      <c r="K54" s="123">
        <v>54900</v>
      </c>
      <c r="L54" s="105" t="s">
        <v>69</v>
      </c>
      <c r="M54" s="10">
        <f>AVERAGE(K50:K55)</f>
        <v>54839</v>
      </c>
      <c r="Q54" s="8"/>
    </row>
    <row r="55" spans="1:17" ht="12.75">
      <c r="A55" s="119" t="s">
        <v>51</v>
      </c>
      <c r="B55" s="120" t="s">
        <v>308</v>
      </c>
      <c r="C55" s="17" t="s">
        <v>26</v>
      </c>
      <c r="D55" s="121">
        <v>34.85479452054795</v>
      </c>
      <c r="E55" s="121" t="s">
        <v>27</v>
      </c>
      <c r="F55" s="16" t="s">
        <v>28</v>
      </c>
      <c r="G55" s="17" t="s">
        <v>95</v>
      </c>
      <c r="H55" s="122">
        <v>2.088888888888889</v>
      </c>
      <c r="I55" s="104" t="s">
        <v>309</v>
      </c>
      <c r="J55" s="104" t="s">
        <v>108</v>
      </c>
      <c r="K55" s="123">
        <v>53500</v>
      </c>
      <c r="L55" s="105" t="s">
        <v>69</v>
      </c>
      <c r="Q55" s="8"/>
    </row>
    <row r="56" spans="1:17" ht="12.75">
      <c r="A56" s="119" t="s">
        <v>83</v>
      </c>
      <c r="B56" s="120" t="s">
        <v>310</v>
      </c>
      <c r="C56" s="17" t="s">
        <v>35</v>
      </c>
      <c r="D56" s="121">
        <v>56.676712328767124</v>
      </c>
      <c r="E56" s="121" t="s">
        <v>50</v>
      </c>
      <c r="F56" s="16" t="s">
        <v>28</v>
      </c>
      <c r="G56" s="17" t="s">
        <v>95</v>
      </c>
      <c r="H56" s="122">
        <v>6.511111111111111</v>
      </c>
      <c r="I56" s="104" t="s">
        <v>112</v>
      </c>
      <c r="J56" s="104" t="s">
        <v>113</v>
      </c>
      <c r="K56" s="123">
        <v>35175.12</v>
      </c>
      <c r="L56" s="105" t="s">
        <v>708</v>
      </c>
      <c r="Q56" s="8"/>
    </row>
    <row r="57" spans="1:17" ht="12.75">
      <c r="A57" s="119" t="s">
        <v>247</v>
      </c>
      <c r="B57" s="120" t="s">
        <v>311</v>
      </c>
      <c r="C57" s="17" t="s">
        <v>35</v>
      </c>
      <c r="D57" s="121">
        <v>42.57260273972603</v>
      </c>
      <c r="E57" s="121" t="s">
        <v>27</v>
      </c>
      <c r="F57" s="16" t="s">
        <v>28</v>
      </c>
      <c r="G57" s="17" t="s">
        <v>95</v>
      </c>
      <c r="H57" s="122">
        <v>10.291666666666666</v>
      </c>
      <c r="I57" s="104" t="s">
        <v>112</v>
      </c>
      <c r="J57" s="104" t="s">
        <v>113</v>
      </c>
      <c r="K57" s="123">
        <v>36300.16</v>
      </c>
      <c r="L57" s="105" t="s">
        <v>708</v>
      </c>
      <c r="Q57" s="8"/>
    </row>
    <row r="58" spans="1:17" ht="12.75">
      <c r="A58" s="119" t="s">
        <v>312</v>
      </c>
      <c r="B58" s="120" t="s">
        <v>313</v>
      </c>
      <c r="C58" s="17" t="s">
        <v>35</v>
      </c>
      <c r="D58" s="121">
        <v>37.71780821917808</v>
      </c>
      <c r="E58" s="121" t="s">
        <v>27</v>
      </c>
      <c r="F58" s="16" t="s">
        <v>28</v>
      </c>
      <c r="G58" s="17" t="s">
        <v>95</v>
      </c>
      <c r="H58" s="122">
        <v>9.775</v>
      </c>
      <c r="I58" s="104" t="s">
        <v>112</v>
      </c>
      <c r="J58" s="104" t="s">
        <v>113</v>
      </c>
      <c r="K58" s="123">
        <v>35483.04</v>
      </c>
      <c r="L58" s="105" t="s">
        <v>708</v>
      </c>
      <c r="Q58" s="8"/>
    </row>
    <row r="59" spans="1:17" ht="12.75">
      <c r="A59" s="119" t="s">
        <v>159</v>
      </c>
      <c r="B59" s="120" t="s">
        <v>314</v>
      </c>
      <c r="C59" s="17" t="s">
        <v>35</v>
      </c>
      <c r="D59" s="121">
        <v>43.40547945205479</v>
      </c>
      <c r="E59" s="121" t="s">
        <v>27</v>
      </c>
      <c r="F59" s="16" t="s">
        <v>28</v>
      </c>
      <c r="G59" s="17" t="s">
        <v>95</v>
      </c>
      <c r="H59" s="122">
        <v>11.136111111111111</v>
      </c>
      <c r="I59" s="104" t="s">
        <v>112</v>
      </c>
      <c r="J59" s="104" t="s">
        <v>113</v>
      </c>
      <c r="K59" s="123">
        <v>36500.08</v>
      </c>
      <c r="L59" s="105" t="s">
        <v>708</v>
      </c>
      <c r="Q59" s="8"/>
    </row>
    <row r="60" spans="1:17" ht="12.75">
      <c r="A60" s="119" t="s">
        <v>237</v>
      </c>
      <c r="B60" s="120" t="s">
        <v>111</v>
      </c>
      <c r="C60" s="17" t="s">
        <v>35</v>
      </c>
      <c r="D60" s="121">
        <v>49.06575342465754</v>
      </c>
      <c r="E60" s="121" t="s">
        <v>27</v>
      </c>
      <c r="F60" s="16" t="s">
        <v>28</v>
      </c>
      <c r="G60" s="17" t="s">
        <v>95</v>
      </c>
      <c r="H60" s="122">
        <v>7.7027777777777775</v>
      </c>
      <c r="I60" s="104" t="s">
        <v>112</v>
      </c>
      <c r="J60" s="104" t="s">
        <v>113</v>
      </c>
      <c r="K60" s="123">
        <v>35950.08</v>
      </c>
      <c r="L60" s="105" t="s">
        <v>708</v>
      </c>
      <c r="Q60" s="8"/>
    </row>
    <row r="61" spans="1:17" ht="12.75">
      <c r="A61" s="119" t="s">
        <v>254</v>
      </c>
      <c r="B61" s="120" t="s">
        <v>315</v>
      </c>
      <c r="C61" s="17" t="s">
        <v>26</v>
      </c>
      <c r="D61" s="121">
        <v>40.202739726027396</v>
      </c>
      <c r="E61" s="121" t="s">
        <v>27</v>
      </c>
      <c r="F61" s="16" t="s">
        <v>28</v>
      </c>
      <c r="G61" s="17" t="s">
        <v>95</v>
      </c>
      <c r="H61" s="122">
        <v>14.63888888888889</v>
      </c>
      <c r="I61" s="104" t="s">
        <v>112</v>
      </c>
      <c r="J61" s="104" t="s">
        <v>113</v>
      </c>
      <c r="K61" s="123">
        <v>36960.08</v>
      </c>
      <c r="L61" s="105" t="s">
        <v>708</v>
      </c>
      <c r="Q61" s="8"/>
    </row>
    <row r="62" spans="1:17" ht="12.75">
      <c r="A62" s="119" t="s">
        <v>316</v>
      </c>
      <c r="B62" s="120" t="s">
        <v>208</v>
      </c>
      <c r="C62" s="17" t="s">
        <v>35</v>
      </c>
      <c r="D62" s="121">
        <v>34.298630136986304</v>
      </c>
      <c r="E62" s="121" t="s">
        <v>50</v>
      </c>
      <c r="F62" s="16" t="s">
        <v>28</v>
      </c>
      <c r="G62" s="17" t="s">
        <v>95</v>
      </c>
      <c r="H62" s="122">
        <v>3.6777777777777776</v>
      </c>
      <c r="I62" s="104" t="s">
        <v>112</v>
      </c>
      <c r="J62" s="104" t="s">
        <v>113</v>
      </c>
      <c r="K62" s="123">
        <v>34200.16</v>
      </c>
      <c r="L62" s="105" t="s">
        <v>708</v>
      </c>
      <c r="Q62" s="8"/>
    </row>
    <row r="63" spans="1:17" ht="12.75">
      <c r="A63" s="119" t="s">
        <v>43</v>
      </c>
      <c r="B63" s="120" t="s">
        <v>318</v>
      </c>
      <c r="C63" s="17" t="s">
        <v>26</v>
      </c>
      <c r="D63" s="121">
        <v>51.515068493150686</v>
      </c>
      <c r="E63" s="121" t="s">
        <v>27</v>
      </c>
      <c r="F63" s="16" t="s">
        <v>28</v>
      </c>
      <c r="G63" s="17" t="s">
        <v>95</v>
      </c>
      <c r="H63" s="122">
        <v>11.630555555555556</v>
      </c>
      <c r="I63" s="104" t="s">
        <v>112</v>
      </c>
      <c r="J63" s="104" t="s">
        <v>113</v>
      </c>
      <c r="K63" s="123">
        <v>36962.64</v>
      </c>
      <c r="L63" s="105" t="s">
        <v>708</v>
      </c>
      <c r="Q63" s="8"/>
    </row>
    <row r="64" spans="1:17" ht="12.75">
      <c r="A64" s="119" t="s">
        <v>105</v>
      </c>
      <c r="B64" s="120" t="s">
        <v>319</v>
      </c>
      <c r="C64" s="17" t="s">
        <v>35</v>
      </c>
      <c r="D64" s="121">
        <v>34.42739726027397</v>
      </c>
      <c r="E64" s="121" t="s">
        <v>27</v>
      </c>
      <c r="F64" s="16" t="s">
        <v>28</v>
      </c>
      <c r="G64" s="17" t="s">
        <v>95</v>
      </c>
      <c r="H64" s="122">
        <v>8.066666666666666</v>
      </c>
      <c r="I64" s="104" t="s">
        <v>112</v>
      </c>
      <c r="J64" s="104" t="s">
        <v>113</v>
      </c>
      <c r="K64" s="123">
        <v>35026</v>
      </c>
      <c r="L64" s="105" t="s">
        <v>708</v>
      </c>
      <c r="Q64" s="8"/>
    </row>
    <row r="65" spans="1:17" ht="12.75">
      <c r="A65" s="119" t="s">
        <v>257</v>
      </c>
      <c r="B65" s="120" t="s">
        <v>320</v>
      </c>
      <c r="C65" s="17" t="s">
        <v>35</v>
      </c>
      <c r="D65" s="121">
        <v>48.104109589041094</v>
      </c>
      <c r="E65" s="121" t="s">
        <v>50</v>
      </c>
      <c r="F65" s="16" t="s">
        <v>28</v>
      </c>
      <c r="G65" s="17" t="s">
        <v>95</v>
      </c>
      <c r="H65" s="122">
        <v>1.136111111111111</v>
      </c>
      <c r="I65" s="104" t="s">
        <v>112</v>
      </c>
      <c r="J65" s="104" t="s">
        <v>113</v>
      </c>
      <c r="K65" s="123">
        <v>32163.04</v>
      </c>
      <c r="L65" s="105" t="s">
        <v>708</v>
      </c>
      <c r="M65" s="10">
        <f>AVERAGE(K56:K65)</f>
        <v>35472.04</v>
      </c>
      <c r="Q65" s="8"/>
    </row>
    <row r="66" spans="1:17" ht="12.75">
      <c r="A66" s="119" t="s">
        <v>321</v>
      </c>
      <c r="B66" s="120" t="s">
        <v>322</v>
      </c>
      <c r="C66" s="17" t="s">
        <v>35</v>
      </c>
      <c r="D66" s="121">
        <v>41.45205479452055</v>
      </c>
      <c r="E66" s="121" t="s">
        <v>27</v>
      </c>
      <c r="F66" s="16" t="s">
        <v>28</v>
      </c>
      <c r="G66" s="17" t="s">
        <v>95</v>
      </c>
      <c r="H66" s="122">
        <v>1.8166666666666667</v>
      </c>
      <c r="I66" s="104" t="s">
        <v>124</v>
      </c>
      <c r="J66" s="104" t="s">
        <v>125</v>
      </c>
      <c r="K66" s="123">
        <v>21850</v>
      </c>
      <c r="L66" s="105" t="s">
        <v>708</v>
      </c>
      <c r="Q66" s="8"/>
    </row>
    <row r="67" spans="1:17" ht="12.75">
      <c r="A67" s="119" t="s">
        <v>57</v>
      </c>
      <c r="B67" s="120" t="s">
        <v>323</v>
      </c>
      <c r="C67" s="17" t="s">
        <v>35</v>
      </c>
      <c r="D67" s="17">
        <v>32</v>
      </c>
      <c r="E67" s="121" t="s">
        <v>27</v>
      </c>
      <c r="F67" s="16" t="s">
        <v>28</v>
      </c>
      <c r="G67" s="17" t="s">
        <v>95</v>
      </c>
      <c r="H67" s="122">
        <v>0.20555555555555555</v>
      </c>
      <c r="I67" s="104" t="s">
        <v>124</v>
      </c>
      <c r="J67" s="104" t="s">
        <v>125</v>
      </c>
      <c r="K67" s="123">
        <v>20800</v>
      </c>
      <c r="L67" s="105" t="s">
        <v>708</v>
      </c>
      <c r="Q67" s="8"/>
    </row>
    <row r="68" spans="1:17" ht="12.75">
      <c r="A68" s="119" t="s">
        <v>159</v>
      </c>
      <c r="B68" s="120" t="s">
        <v>324</v>
      </c>
      <c r="C68" s="17" t="s">
        <v>35</v>
      </c>
      <c r="D68" s="121">
        <v>27</v>
      </c>
      <c r="E68" s="121" t="s">
        <v>50</v>
      </c>
      <c r="F68" s="16" t="s">
        <v>28</v>
      </c>
      <c r="G68" s="17" t="s">
        <v>95</v>
      </c>
      <c r="H68" s="122">
        <v>0.44166666666666665</v>
      </c>
      <c r="I68" s="104" t="s">
        <v>124</v>
      </c>
      <c r="J68" s="104" t="s">
        <v>125</v>
      </c>
      <c r="K68" s="123">
        <v>20800</v>
      </c>
      <c r="L68" s="105" t="s">
        <v>708</v>
      </c>
      <c r="Q68" s="8"/>
    </row>
    <row r="69" spans="1:17" ht="12.75">
      <c r="A69" s="119" t="s">
        <v>145</v>
      </c>
      <c r="B69" s="120" t="s">
        <v>325</v>
      </c>
      <c r="C69" s="17" t="s">
        <v>35</v>
      </c>
      <c r="D69" s="121">
        <v>40</v>
      </c>
      <c r="E69" s="121" t="s">
        <v>27</v>
      </c>
      <c r="F69" s="16" t="s">
        <v>28</v>
      </c>
      <c r="G69" s="17" t="s">
        <v>95</v>
      </c>
      <c r="H69" s="122">
        <v>2.2305555555555556</v>
      </c>
      <c r="I69" s="104" t="s">
        <v>124</v>
      </c>
      <c r="J69" s="104" t="s">
        <v>125</v>
      </c>
      <c r="K69" s="123">
        <v>23214</v>
      </c>
      <c r="L69" s="105" t="s">
        <v>708</v>
      </c>
      <c r="Q69" s="8"/>
    </row>
    <row r="70" spans="1:17" ht="12.75">
      <c r="A70" s="119" t="s">
        <v>326</v>
      </c>
      <c r="B70" s="120" t="s">
        <v>327</v>
      </c>
      <c r="C70" s="17" t="s">
        <v>26</v>
      </c>
      <c r="D70" s="121">
        <v>32</v>
      </c>
      <c r="E70" s="121" t="s">
        <v>27</v>
      </c>
      <c r="F70" s="16" t="s">
        <v>28</v>
      </c>
      <c r="G70" s="17" t="s">
        <v>95</v>
      </c>
      <c r="H70" s="122">
        <v>11.269444444444444</v>
      </c>
      <c r="I70" s="104" t="s">
        <v>124</v>
      </c>
      <c r="J70" s="104" t="s">
        <v>125</v>
      </c>
      <c r="K70" s="123">
        <v>32000</v>
      </c>
      <c r="L70" s="105" t="s">
        <v>708</v>
      </c>
      <c r="Q70" s="8"/>
    </row>
    <row r="71" spans="1:17" ht="12.75">
      <c r="A71" s="119" t="s">
        <v>326</v>
      </c>
      <c r="B71" s="120" t="s">
        <v>328</v>
      </c>
      <c r="C71" s="17" t="s">
        <v>26</v>
      </c>
      <c r="D71" s="121">
        <v>21</v>
      </c>
      <c r="E71" s="121" t="s">
        <v>27</v>
      </c>
      <c r="F71" s="16" t="s">
        <v>28</v>
      </c>
      <c r="G71" s="17" t="s">
        <v>95</v>
      </c>
      <c r="H71" s="122">
        <v>0.3388888888888889</v>
      </c>
      <c r="I71" s="104" t="s">
        <v>124</v>
      </c>
      <c r="J71" s="104" t="s">
        <v>125</v>
      </c>
      <c r="K71" s="123">
        <v>20800</v>
      </c>
      <c r="L71" s="105" t="s">
        <v>708</v>
      </c>
      <c r="Q71" s="8"/>
    </row>
    <row r="72" spans="1:17" ht="12.75">
      <c r="A72" s="119" t="s">
        <v>48</v>
      </c>
      <c r="B72" s="120" t="s">
        <v>329</v>
      </c>
      <c r="C72" s="17" t="s">
        <v>35</v>
      </c>
      <c r="D72" s="17">
        <v>26</v>
      </c>
      <c r="E72" s="121" t="s">
        <v>27</v>
      </c>
      <c r="F72" s="16" t="s">
        <v>28</v>
      </c>
      <c r="G72" s="17" t="s">
        <v>95</v>
      </c>
      <c r="H72" s="122">
        <v>0.5944444444444444</v>
      </c>
      <c r="I72" s="104" t="s">
        <v>124</v>
      </c>
      <c r="J72" s="104" t="s">
        <v>125</v>
      </c>
      <c r="K72" s="123">
        <v>20800</v>
      </c>
      <c r="L72" s="105" t="s">
        <v>708</v>
      </c>
      <c r="Q72" s="8"/>
    </row>
    <row r="73" spans="1:17" ht="12.75">
      <c r="A73" s="119" t="s">
        <v>330</v>
      </c>
      <c r="B73" s="120" t="s">
        <v>331</v>
      </c>
      <c r="C73" s="17" t="s">
        <v>35</v>
      </c>
      <c r="D73" s="121">
        <v>33.52054794520548</v>
      </c>
      <c r="E73" s="121" t="s">
        <v>27</v>
      </c>
      <c r="F73" s="16" t="s">
        <v>28</v>
      </c>
      <c r="G73" s="17" t="s">
        <v>95</v>
      </c>
      <c r="H73" s="122">
        <v>1.6583333333333334</v>
      </c>
      <c r="I73" s="104" t="s">
        <v>124</v>
      </c>
      <c r="J73" s="104" t="s">
        <v>125</v>
      </c>
      <c r="K73" s="123">
        <v>22880</v>
      </c>
      <c r="L73" s="105" t="s">
        <v>708</v>
      </c>
      <c r="Q73" s="8"/>
    </row>
    <row r="74" spans="1:17" ht="12.75">
      <c r="A74" s="119" t="s">
        <v>257</v>
      </c>
      <c r="B74" s="120" t="s">
        <v>332</v>
      </c>
      <c r="C74" s="17" t="s">
        <v>35</v>
      </c>
      <c r="D74" s="121">
        <v>36.45479452054794</v>
      </c>
      <c r="E74" s="121" t="s">
        <v>27</v>
      </c>
      <c r="F74" s="16" t="s">
        <v>28</v>
      </c>
      <c r="G74" s="17" t="s">
        <v>95</v>
      </c>
      <c r="H74" s="122">
        <v>0.6833333333333333</v>
      </c>
      <c r="I74" s="104" t="s">
        <v>124</v>
      </c>
      <c r="J74" s="104" t="s">
        <v>125</v>
      </c>
      <c r="K74" s="123">
        <v>20800</v>
      </c>
      <c r="L74" s="105" t="s">
        <v>708</v>
      </c>
      <c r="Q74" s="8"/>
    </row>
    <row r="75" spans="1:17" ht="12.75">
      <c r="A75" s="119" t="s">
        <v>293</v>
      </c>
      <c r="B75" s="120" t="s">
        <v>333</v>
      </c>
      <c r="C75" s="17" t="s">
        <v>35</v>
      </c>
      <c r="D75" s="121">
        <v>21</v>
      </c>
      <c r="E75" s="121" t="s">
        <v>27</v>
      </c>
      <c r="F75" s="16" t="s">
        <v>28</v>
      </c>
      <c r="G75" s="17" t="s">
        <v>95</v>
      </c>
      <c r="H75" s="122">
        <v>0.2722222222222222</v>
      </c>
      <c r="I75" s="104" t="s">
        <v>124</v>
      </c>
      <c r="J75" s="104" t="s">
        <v>125</v>
      </c>
      <c r="K75" s="123">
        <v>20800</v>
      </c>
      <c r="L75" s="105" t="s">
        <v>708</v>
      </c>
      <c r="Q75" s="8"/>
    </row>
    <row r="76" spans="1:17" ht="12.75">
      <c r="A76" s="119" t="s">
        <v>195</v>
      </c>
      <c r="B76" s="120" t="s">
        <v>334</v>
      </c>
      <c r="C76" s="17" t="s">
        <v>35</v>
      </c>
      <c r="D76" s="121">
        <v>36</v>
      </c>
      <c r="E76" s="121" t="s">
        <v>27</v>
      </c>
      <c r="F76" s="16" t="s">
        <v>28</v>
      </c>
      <c r="G76" s="17" t="s">
        <v>95</v>
      </c>
      <c r="H76" s="122">
        <v>8.147222222222222</v>
      </c>
      <c r="I76" s="104" t="s">
        <v>124</v>
      </c>
      <c r="J76" s="104" t="s">
        <v>125</v>
      </c>
      <c r="K76" s="123">
        <v>28210</v>
      </c>
      <c r="L76" s="105" t="s">
        <v>708</v>
      </c>
      <c r="Q76" s="8"/>
    </row>
    <row r="77" spans="1:17" ht="12.75">
      <c r="A77" s="119" t="s">
        <v>335</v>
      </c>
      <c r="B77" s="120" t="s">
        <v>310</v>
      </c>
      <c r="C77" s="17" t="s">
        <v>26</v>
      </c>
      <c r="D77" s="121">
        <v>24.95068493150685</v>
      </c>
      <c r="E77" s="121" t="s">
        <v>27</v>
      </c>
      <c r="F77" s="16" t="s">
        <v>28</v>
      </c>
      <c r="G77" s="17" t="s">
        <v>95</v>
      </c>
      <c r="H77" s="122">
        <v>0.08611111111111111</v>
      </c>
      <c r="I77" s="104" t="s">
        <v>124</v>
      </c>
      <c r="J77" s="104" t="s">
        <v>125</v>
      </c>
      <c r="K77" s="123">
        <v>20800</v>
      </c>
      <c r="L77" s="105" t="s">
        <v>708</v>
      </c>
      <c r="Q77" s="8"/>
    </row>
    <row r="78" spans="1:17" ht="12.75">
      <c r="A78" s="119" t="s">
        <v>65</v>
      </c>
      <c r="B78" s="120" t="s">
        <v>70</v>
      </c>
      <c r="C78" s="17" t="s">
        <v>35</v>
      </c>
      <c r="D78" s="121">
        <v>32.63013698630137</v>
      </c>
      <c r="E78" s="121" t="s">
        <v>27</v>
      </c>
      <c r="F78" s="16" t="s">
        <v>28</v>
      </c>
      <c r="G78" s="17" t="s">
        <v>95</v>
      </c>
      <c r="H78" s="122">
        <v>0.413888888888889</v>
      </c>
      <c r="I78" s="104" t="s">
        <v>124</v>
      </c>
      <c r="J78" s="104" t="s">
        <v>125</v>
      </c>
      <c r="K78" s="123">
        <v>20800</v>
      </c>
      <c r="L78" s="105" t="s">
        <v>708</v>
      </c>
      <c r="Q78" s="8"/>
    </row>
    <row r="79" spans="1:17" ht="12.75">
      <c r="A79" s="119" t="s">
        <v>280</v>
      </c>
      <c r="B79" s="120" t="s">
        <v>336</v>
      </c>
      <c r="C79" s="17" t="s">
        <v>35</v>
      </c>
      <c r="D79" s="121">
        <v>33.01917808219178</v>
      </c>
      <c r="E79" s="121" t="s">
        <v>27</v>
      </c>
      <c r="F79" s="16" t="s">
        <v>28</v>
      </c>
      <c r="G79" s="17" t="s">
        <v>95</v>
      </c>
      <c r="H79" s="122">
        <v>1.4527777777777777</v>
      </c>
      <c r="I79" s="104" t="s">
        <v>124</v>
      </c>
      <c r="J79" s="104" t="s">
        <v>125</v>
      </c>
      <c r="K79" s="123">
        <f>20800*1.1</f>
        <v>22880.000000000004</v>
      </c>
      <c r="L79" s="105" t="s">
        <v>708</v>
      </c>
      <c r="Q79" s="8"/>
    </row>
    <row r="80" spans="1:17" ht="12.75">
      <c r="A80" s="119" t="s">
        <v>312</v>
      </c>
      <c r="B80" s="120" t="s">
        <v>337</v>
      </c>
      <c r="C80" s="17" t="s">
        <v>35</v>
      </c>
      <c r="D80" s="121">
        <v>23</v>
      </c>
      <c r="E80" s="121" t="s">
        <v>27</v>
      </c>
      <c r="F80" s="16" t="s">
        <v>28</v>
      </c>
      <c r="G80" s="17" t="s">
        <v>95</v>
      </c>
      <c r="H80" s="122">
        <v>0.7944444444444444</v>
      </c>
      <c r="I80" s="104" t="s">
        <v>124</v>
      </c>
      <c r="J80" s="104" t="s">
        <v>125</v>
      </c>
      <c r="K80" s="123">
        <v>20800</v>
      </c>
      <c r="L80" s="105" t="s">
        <v>708</v>
      </c>
      <c r="M80" s="10">
        <f>AVERAGE(K66:K80)</f>
        <v>22548.933333333334</v>
      </c>
      <c r="Q80" s="8"/>
    </row>
    <row r="81" spans="1:17" ht="12.75">
      <c r="A81" s="119" t="s">
        <v>338</v>
      </c>
      <c r="B81" s="120" t="s">
        <v>339</v>
      </c>
      <c r="C81" s="17" t="s">
        <v>26</v>
      </c>
      <c r="D81" s="121">
        <v>56.37534246575343</v>
      </c>
      <c r="E81" s="121" t="s">
        <v>50</v>
      </c>
      <c r="F81" s="16" t="s">
        <v>28</v>
      </c>
      <c r="G81" s="17" t="s">
        <v>95</v>
      </c>
      <c r="H81" s="122">
        <v>10.633333333333333</v>
      </c>
      <c r="I81" s="104" t="s">
        <v>31</v>
      </c>
      <c r="J81" s="104" t="s">
        <v>125</v>
      </c>
      <c r="K81" s="123">
        <v>32800.08</v>
      </c>
      <c r="L81" s="105" t="s">
        <v>708</v>
      </c>
      <c r="Q81" s="8"/>
    </row>
    <row r="82" spans="1:17" ht="12.75">
      <c r="A82" s="119" t="s">
        <v>340</v>
      </c>
      <c r="B82" s="120" t="s">
        <v>341</v>
      </c>
      <c r="C82" s="17" t="s">
        <v>35</v>
      </c>
      <c r="D82" s="121">
        <v>40.342465753424655</v>
      </c>
      <c r="E82" s="121" t="s">
        <v>27</v>
      </c>
      <c r="F82" s="16" t="s">
        <v>28</v>
      </c>
      <c r="G82" s="17" t="s">
        <v>95</v>
      </c>
      <c r="H82" s="122">
        <v>9.694444444444445</v>
      </c>
      <c r="I82" s="104" t="s">
        <v>31</v>
      </c>
      <c r="J82" s="104" t="s">
        <v>125</v>
      </c>
      <c r="K82" s="123">
        <v>32300</v>
      </c>
      <c r="L82" s="105" t="s">
        <v>708</v>
      </c>
      <c r="Q82" s="8"/>
    </row>
    <row r="83" spans="1:17" ht="12.75">
      <c r="A83" s="119" t="s">
        <v>218</v>
      </c>
      <c r="B83" s="120" t="s">
        <v>342</v>
      </c>
      <c r="C83" s="17" t="s">
        <v>26</v>
      </c>
      <c r="D83" s="121">
        <v>50</v>
      </c>
      <c r="E83" s="121" t="s">
        <v>27</v>
      </c>
      <c r="F83" s="16" t="s">
        <v>28</v>
      </c>
      <c r="G83" s="17" t="s">
        <v>95</v>
      </c>
      <c r="H83" s="122">
        <v>18.122222222222224</v>
      </c>
      <c r="I83" s="104" t="s">
        <v>31</v>
      </c>
      <c r="J83" s="104" t="s">
        <v>125</v>
      </c>
      <c r="K83" s="123">
        <v>34426.08</v>
      </c>
      <c r="L83" s="105" t="s">
        <v>708</v>
      </c>
      <c r="Q83" s="8"/>
    </row>
    <row r="84" spans="1:17" ht="12.75">
      <c r="A84" s="119" t="s">
        <v>343</v>
      </c>
      <c r="B84" s="120" t="s">
        <v>344</v>
      </c>
      <c r="C84" s="17" t="s">
        <v>26</v>
      </c>
      <c r="D84" s="121">
        <v>22.202739726027396</v>
      </c>
      <c r="E84" s="121" t="s">
        <v>27</v>
      </c>
      <c r="F84" s="16" t="s">
        <v>28</v>
      </c>
      <c r="G84" s="17" t="s">
        <v>95</v>
      </c>
      <c r="H84" s="122">
        <v>3.0277777777777777</v>
      </c>
      <c r="I84" s="104" t="s">
        <v>31</v>
      </c>
      <c r="J84" s="104" t="s">
        <v>125</v>
      </c>
      <c r="K84" s="123">
        <v>25877</v>
      </c>
      <c r="L84" s="105" t="s">
        <v>708</v>
      </c>
      <c r="Q84" s="8"/>
    </row>
    <row r="85" spans="1:17" ht="12.75">
      <c r="A85" s="119" t="s">
        <v>345</v>
      </c>
      <c r="B85" s="120" t="s">
        <v>315</v>
      </c>
      <c r="C85" s="17" t="s">
        <v>26</v>
      </c>
      <c r="D85" s="121">
        <v>30</v>
      </c>
      <c r="E85" s="121" t="s">
        <v>27</v>
      </c>
      <c r="F85" s="16" t="s">
        <v>28</v>
      </c>
      <c r="G85" s="124" t="s">
        <v>546</v>
      </c>
      <c r="H85" s="122">
        <v>6.572222222222222</v>
      </c>
      <c r="I85" s="104" t="s">
        <v>31</v>
      </c>
      <c r="J85" s="104" t="s">
        <v>125</v>
      </c>
      <c r="K85" s="123">
        <v>27110</v>
      </c>
      <c r="L85" s="105" t="s">
        <v>708</v>
      </c>
      <c r="Q85" s="8"/>
    </row>
    <row r="86" spans="1:17" ht="12.75">
      <c r="A86" s="119" t="s">
        <v>346</v>
      </c>
      <c r="B86" s="120" t="s">
        <v>347</v>
      </c>
      <c r="C86" s="17" t="s">
        <v>26</v>
      </c>
      <c r="D86" s="121">
        <v>34.71232876712329</v>
      </c>
      <c r="E86" s="121" t="s">
        <v>27</v>
      </c>
      <c r="F86" s="16" t="s">
        <v>28</v>
      </c>
      <c r="G86" s="17" t="s">
        <v>95</v>
      </c>
      <c r="H86" s="122">
        <v>1.4111111111111112</v>
      </c>
      <c r="I86" s="104" t="s">
        <v>31</v>
      </c>
      <c r="J86" s="104" t="s">
        <v>125</v>
      </c>
      <c r="K86" s="123">
        <v>24886</v>
      </c>
      <c r="L86" s="105" t="s">
        <v>708</v>
      </c>
      <c r="Q86" s="8"/>
    </row>
    <row r="87" spans="1:17" ht="12.75">
      <c r="A87" s="119" t="s">
        <v>348</v>
      </c>
      <c r="B87" s="120" t="s">
        <v>349</v>
      </c>
      <c r="C87" s="17" t="s">
        <v>26</v>
      </c>
      <c r="D87" s="121">
        <v>47.41917808219178</v>
      </c>
      <c r="E87" s="121" t="s">
        <v>27</v>
      </c>
      <c r="F87" s="16" t="s">
        <v>28</v>
      </c>
      <c r="G87" s="17" t="s">
        <v>95</v>
      </c>
      <c r="H87" s="122">
        <v>3.1638888888888888</v>
      </c>
      <c r="I87" s="104" t="s">
        <v>31</v>
      </c>
      <c r="J87" s="104" t="s">
        <v>125</v>
      </c>
      <c r="K87" s="123">
        <v>27538</v>
      </c>
      <c r="L87" s="105" t="s">
        <v>708</v>
      </c>
      <c r="Q87" s="8"/>
    </row>
    <row r="88" spans="1:17" ht="12.75">
      <c r="A88" s="119" t="s">
        <v>350</v>
      </c>
      <c r="B88" s="120" t="s">
        <v>351</v>
      </c>
      <c r="C88" s="17" t="s">
        <v>35</v>
      </c>
      <c r="D88" s="121">
        <v>40.273972602739725</v>
      </c>
      <c r="E88" s="121" t="s">
        <v>27</v>
      </c>
      <c r="F88" s="16" t="s">
        <v>28</v>
      </c>
      <c r="G88" s="17" t="s">
        <v>95</v>
      </c>
      <c r="H88" s="122">
        <v>1.9166666666666667</v>
      </c>
      <c r="I88" s="104" t="s">
        <v>31</v>
      </c>
      <c r="J88" s="104" t="s">
        <v>125</v>
      </c>
      <c r="K88" s="123">
        <v>24886</v>
      </c>
      <c r="L88" s="105" t="s">
        <v>708</v>
      </c>
      <c r="Q88" s="8"/>
    </row>
    <row r="89" spans="1:17" ht="12.75">
      <c r="A89" s="119" t="s">
        <v>352</v>
      </c>
      <c r="B89" s="120" t="s">
        <v>353</v>
      </c>
      <c r="C89" s="17" t="s">
        <v>35</v>
      </c>
      <c r="D89" s="121">
        <v>49</v>
      </c>
      <c r="E89" s="121" t="s">
        <v>27</v>
      </c>
      <c r="F89" s="16" t="s">
        <v>28</v>
      </c>
      <c r="G89" s="17" t="s">
        <v>95</v>
      </c>
      <c r="H89" s="122">
        <v>5.1722222222222225</v>
      </c>
      <c r="I89" s="104" t="s">
        <v>31</v>
      </c>
      <c r="J89" s="104" t="s">
        <v>125</v>
      </c>
      <c r="K89" s="123">
        <v>26312</v>
      </c>
      <c r="L89" s="105" t="s">
        <v>708</v>
      </c>
      <c r="Q89" s="8"/>
    </row>
    <row r="90" spans="1:17" ht="12.75">
      <c r="A90" s="119" t="s">
        <v>354</v>
      </c>
      <c r="B90" s="120" t="s">
        <v>355</v>
      </c>
      <c r="C90" s="17" t="s">
        <v>26</v>
      </c>
      <c r="D90" s="121">
        <v>52.70958904109589</v>
      </c>
      <c r="E90" s="121" t="s">
        <v>27</v>
      </c>
      <c r="F90" s="16" t="s">
        <v>28</v>
      </c>
      <c r="G90" s="17" t="s">
        <v>95</v>
      </c>
      <c r="H90" s="122">
        <v>8.119444444444444</v>
      </c>
      <c r="I90" s="104" t="s">
        <v>31</v>
      </c>
      <c r="J90" s="104" t="s">
        <v>125</v>
      </c>
      <c r="K90" s="123">
        <v>31255</v>
      </c>
      <c r="L90" s="105" t="s">
        <v>708</v>
      </c>
      <c r="M90" s="10">
        <f>AVERAGE(K81:K90)</f>
        <v>28739.016000000003</v>
      </c>
      <c r="Q90" s="8"/>
    </row>
    <row r="91" spans="1:17" ht="12.75">
      <c r="A91" s="119" t="s">
        <v>317</v>
      </c>
      <c r="B91" s="120" t="s">
        <v>356</v>
      </c>
      <c r="C91" s="17" t="s">
        <v>35</v>
      </c>
      <c r="D91" s="121">
        <v>61.89041095890411</v>
      </c>
      <c r="E91" s="121" t="s">
        <v>27</v>
      </c>
      <c r="F91" s="16" t="s">
        <v>28</v>
      </c>
      <c r="G91" s="17" t="s">
        <v>95</v>
      </c>
      <c r="H91" s="122">
        <v>1.8611111111111112</v>
      </c>
      <c r="I91" s="104" t="s">
        <v>188</v>
      </c>
      <c r="J91" s="104" t="s">
        <v>125</v>
      </c>
      <c r="K91" s="123">
        <v>61887</v>
      </c>
      <c r="L91" s="105" t="s">
        <v>69</v>
      </c>
      <c r="M91" s="10">
        <f>K91</f>
        <v>61887</v>
      </c>
      <c r="Q91" s="8"/>
    </row>
    <row r="92" spans="1:17" ht="12.75">
      <c r="A92" s="119" t="s">
        <v>357</v>
      </c>
      <c r="B92" s="120" t="s">
        <v>358</v>
      </c>
      <c r="C92" s="17" t="s">
        <v>35</v>
      </c>
      <c r="D92" s="121">
        <v>60.43835616438356</v>
      </c>
      <c r="E92" s="121" t="s">
        <v>27</v>
      </c>
      <c r="F92" s="16" t="s">
        <v>28</v>
      </c>
      <c r="G92" s="17" t="s">
        <v>95</v>
      </c>
      <c r="H92" s="122">
        <v>19.95</v>
      </c>
      <c r="I92" s="104" t="s">
        <v>544</v>
      </c>
      <c r="J92" s="104" t="s">
        <v>125</v>
      </c>
      <c r="K92" s="123">
        <v>59681</v>
      </c>
      <c r="L92" s="105" t="s">
        <v>69</v>
      </c>
      <c r="Q92" s="8"/>
    </row>
    <row r="93" spans="1:17" ht="12.75">
      <c r="A93" s="119" t="s">
        <v>359</v>
      </c>
      <c r="B93" s="120" t="s">
        <v>217</v>
      </c>
      <c r="C93" s="17" t="s">
        <v>26</v>
      </c>
      <c r="D93" s="121">
        <v>42.50958904109589</v>
      </c>
      <c r="E93" s="121" t="s">
        <v>27</v>
      </c>
      <c r="F93" s="16" t="s">
        <v>28</v>
      </c>
      <c r="G93" s="17" t="s">
        <v>95</v>
      </c>
      <c r="H93" s="122">
        <v>13.311111111111112</v>
      </c>
      <c r="I93" s="104" t="s">
        <v>68</v>
      </c>
      <c r="J93" s="104" t="s">
        <v>125</v>
      </c>
      <c r="K93" s="123">
        <v>49692</v>
      </c>
      <c r="L93" s="105" t="s">
        <v>69</v>
      </c>
      <c r="M93" s="10">
        <f>AVERAGE(K92:K93)</f>
        <v>54686.5</v>
      </c>
      <c r="Q93" s="8"/>
    </row>
    <row r="94" spans="1:17" ht="12.75">
      <c r="A94" s="119" t="s">
        <v>101</v>
      </c>
      <c r="B94" s="120" t="s">
        <v>360</v>
      </c>
      <c r="C94" s="17" t="s">
        <v>35</v>
      </c>
      <c r="D94" s="121">
        <v>61.9972602739726</v>
      </c>
      <c r="E94" s="121" t="s">
        <v>156</v>
      </c>
      <c r="F94" s="16" t="s">
        <v>28</v>
      </c>
      <c r="G94" s="17" t="s">
        <v>95</v>
      </c>
      <c r="H94" s="122">
        <v>8.977777777777778</v>
      </c>
      <c r="I94" s="104" t="s">
        <v>361</v>
      </c>
      <c r="J94" s="104" t="s">
        <v>194</v>
      </c>
      <c r="K94" s="123">
        <v>43119</v>
      </c>
      <c r="L94" s="105" t="s">
        <v>69</v>
      </c>
      <c r="M94" s="10">
        <f aca="true" t="shared" si="0" ref="M94:M100">K94</f>
        <v>43119</v>
      </c>
      <c r="Q94" s="8"/>
    </row>
    <row r="95" spans="1:17" ht="12.75">
      <c r="A95" s="119" t="s">
        <v>362</v>
      </c>
      <c r="B95" s="120" t="s">
        <v>363</v>
      </c>
      <c r="C95" s="17" t="s">
        <v>35</v>
      </c>
      <c r="D95" s="121">
        <v>38.43013698630137</v>
      </c>
      <c r="E95" s="121" t="s">
        <v>156</v>
      </c>
      <c r="F95" s="16" t="s">
        <v>28</v>
      </c>
      <c r="G95" s="17" t="s">
        <v>95</v>
      </c>
      <c r="H95" s="122">
        <v>10.477777777777778</v>
      </c>
      <c r="I95" s="104" t="s">
        <v>193</v>
      </c>
      <c r="J95" s="104" t="s">
        <v>194</v>
      </c>
      <c r="K95" s="123">
        <v>34726</v>
      </c>
      <c r="L95" s="105" t="s">
        <v>69</v>
      </c>
      <c r="M95" s="10">
        <f t="shared" si="0"/>
        <v>34726</v>
      </c>
      <c r="Q95" s="8"/>
    </row>
    <row r="96" spans="1:17" ht="12.75">
      <c r="A96" s="119" t="s">
        <v>364</v>
      </c>
      <c r="B96" s="120" t="s">
        <v>179</v>
      </c>
      <c r="C96" s="17" t="s">
        <v>35</v>
      </c>
      <c r="D96" s="121">
        <v>38.342465753424655</v>
      </c>
      <c r="E96" s="121" t="s">
        <v>27</v>
      </c>
      <c r="F96" s="16" t="s">
        <v>28</v>
      </c>
      <c r="G96" s="17" t="s">
        <v>95</v>
      </c>
      <c r="H96" s="122">
        <v>7.472222222222222</v>
      </c>
      <c r="I96" s="104" t="s">
        <v>365</v>
      </c>
      <c r="J96" s="104" t="s">
        <v>194</v>
      </c>
      <c r="K96" s="123">
        <v>37145</v>
      </c>
      <c r="L96" s="105" t="s">
        <v>69</v>
      </c>
      <c r="M96" s="10">
        <f t="shared" si="0"/>
        <v>37145</v>
      </c>
      <c r="Q96" s="8"/>
    </row>
    <row r="97" spans="1:17" ht="12.75">
      <c r="A97" s="119" t="s">
        <v>48</v>
      </c>
      <c r="B97" s="120" t="s">
        <v>366</v>
      </c>
      <c r="C97" s="17" t="s">
        <v>35</v>
      </c>
      <c r="D97" s="121">
        <v>64.71232876712328</v>
      </c>
      <c r="E97" s="121" t="s">
        <v>50</v>
      </c>
      <c r="F97" s="16" t="s">
        <v>28</v>
      </c>
      <c r="G97" s="17" t="s">
        <v>95</v>
      </c>
      <c r="H97" s="122">
        <v>28.266666666666666</v>
      </c>
      <c r="I97" s="104" t="s">
        <v>197</v>
      </c>
      <c r="J97" s="104" t="s">
        <v>194</v>
      </c>
      <c r="K97" s="123">
        <v>27726.4</v>
      </c>
      <c r="L97" s="105" t="s">
        <v>69</v>
      </c>
      <c r="M97" s="10">
        <f t="shared" si="0"/>
        <v>27726.4</v>
      </c>
      <c r="Q97" s="8"/>
    </row>
    <row r="98" spans="1:17" ht="12.75">
      <c r="A98" s="119" t="s">
        <v>367</v>
      </c>
      <c r="B98" s="120"/>
      <c r="C98" s="17" t="s">
        <v>35</v>
      </c>
      <c r="D98" s="121">
        <v>50.25205479452055</v>
      </c>
      <c r="E98" s="121" t="s">
        <v>27</v>
      </c>
      <c r="F98" s="16" t="s">
        <v>28</v>
      </c>
      <c r="G98" s="17" t="s">
        <v>95</v>
      </c>
      <c r="H98" s="122">
        <v>21.07777777777778</v>
      </c>
      <c r="I98" s="104" t="s">
        <v>368</v>
      </c>
      <c r="J98" s="104" t="s">
        <v>539</v>
      </c>
      <c r="K98" s="123">
        <v>70000</v>
      </c>
      <c r="L98" s="105" t="s">
        <v>69</v>
      </c>
      <c r="M98" s="10">
        <f t="shared" si="0"/>
        <v>70000</v>
      </c>
      <c r="Q98" s="8"/>
    </row>
    <row r="99" spans="1:17" ht="12.75">
      <c r="A99" s="119" t="s">
        <v>266</v>
      </c>
      <c r="B99" s="120" t="s">
        <v>369</v>
      </c>
      <c r="C99" s="61" t="s">
        <v>26</v>
      </c>
      <c r="D99" s="121">
        <v>54.85753424657534</v>
      </c>
      <c r="E99" s="121" t="s">
        <v>27</v>
      </c>
      <c r="F99" s="16" t="s">
        <v>28</v>
      </c>
      <c r="G99" s="17" t="s">
        <v>95</v>
      </c>
      <c r="H99" s="122">
        <v>1.6083333333333334</v>
      </c>
      <c r="I99" s="104" t="s">
        <v>370</v>
      </c>
      <c r="J99" s="104" t="s">
        <v>539</v>
      </c>
      <c r="K99" s="123">
        <v>52394</v>
      </c>
      <c r="L99" s="105" t="s">
        <v>69</v>
      </c>
      <c r="M99" s="10">
        <f t="shared" si="0"/>
        <v>52394</v>
      </c>
      <c r="Q99" s="8"/>
    </row>
    <row r="100" spans="1:17" ht="12.75">
      <c r="A100" s="119" t="s">
        <v>222</v>
      </c>
      <c r="B100" s="120" t="s">
        <v>371</v>
      </c>
      <c r="C100" s="17" t="s">
        <v>35</v>
      </c>
      <c r="D100" s="121">
        <v>58.0657534246575</v>
      </c>
      <c r="E100" s="121" t="s">
        <v>27</v>
      </c>
      <c r="F100" s="16" t="s">
        <v>28</v>
      </c>
      <c r="G100" s="17" t="s">
        <v>95</v>
      </c>
      <c r="H100" s="122">
        <v>30.586111111111112</v>
      </c>
      <c r="I100" s="104" t="s">
        <v>540</v>
      </c>
      <c r="J100" s="104" t="s">
        <v>539</v>
      </c>
      <c r="K100" s="123">
        <v>145000.16</v>
      </c>
      <c r="L100" s="105" t="s">
        <v>69</v>
      </c>
      <c r="M100" s="10">
        <f t="shared" si="0"/>
        <v>145000.16</v>
      </c>
      <c r="Q100" s="8"/>
    </row>
    <row r="101" spans="1:17" ht="12.75">
      <c r="A101" s="119" t="s">
        <v>373</v>
      </c>
      <c r="B101" s="120" t="s">
        <v>374</v>
      </c>
      <c r="C101" s="17" t="s">
        <v>26</v>
      </c>
      <c r="D101" s="121">
        <v>50.78082191780822</v>
      </c>
      <c r="E101" s="121" t="s">
        <v>27</v>
      </c>
      <c r="F101" s="16" t="s">
        <v>28</v>
      </c>
      <c r="G101" s="17" t="s">
        <v>95</v>
      </c>
      <c r="H101" s="122">
        <v>8.525</v>
      </c>
      <c r="I101" s="104" t="s">
        <v>541</v>
      </c>
      <c r="J101" s="104" t="s">
        <v>539</v>
      </c>
      <c r="K101" s="123">
        <v>38214</v>
      </c>
      <c r="L101" s="105" t="s">
        <v>69</v>
      </c>
      <c r="Q101" s="8"/>
    </row>
    <row r="102" spans="1:17" ht="12.75">
      <c r="A102" s="119" t="s">
        <v>190</v>
      </c>
      <c r="B102" s="120" t="s">
        <v>375</v>
      </c>
      <c r="C102" s="17" t="s">
        <v>26</v>
      </c>
      <c r="D102" s="121">
        <v>34.51780821917808</v>
      </c>
      <c r="E102" s="121" t="s">
        <v>27</v>
      </c>
      <c r="F102" s="16" t="s">
        <v>28</v>
      </c>
      <c r="G102" s="17" t="s">
        <v>95</v>
      </c>
      <c r="H102" s="122">
        <v>2.5944444444444446</v>
      </c>
      <c r="I102" s="104" t="s">
        <v>541</v>
      </c>
      <c r="J102" s="104" t="s">
        <v>539</v>
      </c>
      <c r="K102" s="123">
        <v>31000</v>
      </c>
      <c r="L102" s="105" t="s">
        <v>69</v>
      </c>
      <c r="M102" s="10">
        <f>AVERAGE(K101:K102)</f>
        <v>34607</v>
      </c>
      <c r="Q102" s="8"/>
    </row>
    <row r="103" spans="1:17" ht="13.5" customHeight="1">
      <c r="A103" s="119" t="s">
        <v>396</v>
      </c>
      <c r="B103" s="120" t="s">
        <v>397</v>
      </c>
      <c r="C103" s="17" t="s">
        <v>26</v>
      </c>
      <c r="D103" s="121">
        <v>26.10958904109589</v>
      </c>
      <c r="E103" s="121" t="s">
        <v>50</v>
      </c>
      <c r="F103" s="16" t="s">
        <v>28</v>
      </c>
      <c r="G103" s="17" t="s">
        <v>95</v>
      </c>
      <c r="H103" s="122">
        <v>1.663888888888889</v>
      </c>
      <c r="I103" s="104" t="s">
        <v>204</v>
      </c>
      <c r="J103" s="104" t="s">
        <v>205</v>
      </c>
      <c r="K103" s="123">
        <v>28500</v>
      </c>
      <c r="L103" s="105" t="s">
        <v>708</v>
      </c>
      <c r="Q103" s="8"/>
    </row>
    <row r="104" spans="1:17" ht="12.75">
      <c r="A104" s="119" t="s">
        <v>75</v>
      </c>
      <c r="B104" s="120" t="s">
        <v>395</v>
      </c>
      <c r="C104" s="17" t="s">
        <v>35</v>
      </c>
      <c r="D104" s="121">
        <v>33.62191780821918</v>
      </c>
      <c r="E104" s="121" t="s">
        <v>27</v>
      </c>
      <c r="F104" s="16" t="s">
        <v>28</v>
      </c>
      <c r="G104" s="17" t="s">
        <v>95</v>
      </c>
      <c r="H104" s="122">
        <v>1.8166666666666667</v>
      </c>
      <c r="I104" s="104" t="s">
        <v>204</v>
      </c>
      <c r="J104" s="104" t="s">
        <v>205</v>
      </c>
      <c r="K104" s="123">
        <v>28500</v>
      </c>
      <c r="L104" s="105" t="s">
        <v>708</v>
      </c>
      <c r="Q104" s="8"/>
    </row>
    <row r="105" spans="1:17" ht="12.75">
      <c r="A105" s="119" t="s">
        <v>101</v>
      </c>
      <c r="B105" s="120" t="s">
        <v>257</v>
      </c>
      <c r="C105" s="17" t="s">
        <v>35</v>
      </c>
      <c r="D105" s="121">
        <v>39.04109589041096</v>
      </c>
      <c r="E105" s="121" t="s">
        <v>27</v>
      </c>
      <c r="F105" s="16" t="s">
        <v>28</v>
      </c>
      <c r="G105" s="17" t="s">
        <v>95</v>
      </c>
      <c r="H105" s="122">
        <v>1.8166666666666667</v>
      </c>
      <c r="I105" s="104" t="s">
        <v>204</v>
      </c>
      <c r="J105" s="104" t="s">
        <v>205</v>
      </c>
      <c r="K105" s="123">
        <v>28500</v>
      </c>
      <c r="L105" s="105" t="s">
        <v>708</v>
      </c>
      <c r="Q105" s="8"/>
    </row>
    <row r="106" spans="1:17" ht="12.75">
      <c r="A106" s="119" t="s">
        <v>399</v>
      </c>
      <c r="B106" s="120" t="s">
        <v>400</v>
      </c>
      <c r="C106" s="17" t="s">
        <v>26</v>
      </c>
      <c r="D106" s="121">
        <v>45.298630136986304</v>
      </c>
      <c r="E106" s="121" t="s">
        <v>27</v>
      </c>
      <c r="F106" s="16" t="s">
        <v>28</v>
      </c>
      <c r="G106" s="17" t="s">
        <v>95</v>
      </c>
      <c r="H106" s="122">
        <v>1.8166666666666667</v>
      </c>
      <c r="I106" s="104" t="s">
        <v>204</v>
      </c>
      <c r="J106" s="104" t="s">
        <v>205</v>
      </c>
      <c r="K106" s="123">
        <v>28500</v>
      </c>
      <c r="L106" s="105" t="s">
        <v>708</v>
      </c>
      <c r="Q106" s="8"/>
    </row>
    <row r="107" spans="1:17" ht="12.75">
      <c r="A107" s="119" t="s">
        <v>105</v>
      </c>
      <c r="B107" s="120" t="s">
        <v>398</v>
      </c>
      <c r="C107" s="17" t="s">
        <v>35</v>
      </c>
      <c r="D107" s="121">
        <v>37.49315068493151</v>
      </c>
      <c r="E107" s="121" t="s">
        <v>27</v>
      </c>
      <c r="F107" s="16" t="s">
        <v>28</v>
      </c>
      <c r="G107" s="17" t="s">
        <v>95</v>
      </c>
      <c r="H107" s="122">
        <v>1.836111111111111</v>
      </c>
      <c r="I107" s="104" t="s">
        <v>204</v>
      </c>
      <c r="J107" s="104" t="s">
        <v>205</v>
      </c>
      <c r="K107" s="123">
        <v>28500</v>
      </c>
      <c r="L107" s="105" t="s">
        <v>708</v>
      </c>
      <c r="Q107" s="8"/>
    </row>
    <row r="108" spans="1:17" ht="12.75">
      <c r="A108" s="119" t="s">
        <v>380</v>
      </c>
      <c r="B108" s="120" t="s">
        <v>381</v>
      </c>
      <c r="C108" s="17" t="s">
        <v>26</v>
      </c>
      <c r="D108" s="121">
        <v>29.495890410958904</v>
      </c>
      <c r="E108" s="121" t="s">
        <v>27</v>
      </c>
      <c r="F108" s="16" t="s">
        <v>28</v>
      </c>
      <c r="G108" s="17" t="s">
        <v>95</v>
      </c>
      <c r="H108" s="122">
        <v>2.05</v>
      </c>
      <c r="I108" s="104" t="s">
        <v>204</v>
      </c>
      <c r="J108" s="104" t="s">
        <v>205</v>
      </c>
      <c r="K108" s="123">
        <v>29500</v>
      </c>
      <c r="L108" s="105" t="s">
        <v>708</v>
      </c>
      <c r="Q108" s="8"/>
    </row>
    <row r="109" spans="1:17" ht="12.75">
      <c r="A109" s="119" t="s">
        <v>273</v>
      </c>
      <c r="B109" s="120" t="s">
        <v>378</v>
      </c>
      <c r="C109" s="17" t="s">
        <v>35</v>
      </c>
      <c r="D109" s="121">
        <v>38.68493150684932</v>
      </c>
      <c r="E109" s="121" t="s">
        <v>156</v>
      </c>
      <c r="F109" s="16" t="s">
        <v>28</v>
      </c>
      <c r="G109" s="17" t="s">
        <v>95</v>
      </c>
      <c r="H109" s="122">
        <v>2.0694444444444446</v>
      </c>
      <c r="I109" s="104" t="s">
        <v>204</v>
      </c>
      <c r="J109" s="104" t="s">
        <v>205</v>
      </c>
      <c r="K109" s="123">
        <v>29500</v>
      </c>
      <c r="L109" s="105" t="s">
        <v>708</v>
      </c>
      <c r="Q109" s="8"/>
    </row>
    <row r="110" spans="1:17" ht="12.75">
      <c r="A110" s="119" t="s">
        <v>229</v>
      </c>
      <c r="B110" s="120" t="s">
        <v>377</v>
      </c>
      <c r="C110" s="17" t="s">
        <v>35</v>
      </c>
      <c r="D110" s="121">
        <v>26.03287671232877</v>
      </c>
      <c r="E110" s="121" t="s">
        <v>27</v>
      </c>
      <c r="F110" s="16" t="s">
        <v>28</v>
      </c>
      <c r="G110" s="17" t="s">
        <v>95</v>
      </c>
      <c r="H110" s="122">
        <v>3.0083333333333333</v>
      </c>
      <c r="I110" s="104" t="s">
        <v>204</v>
      </c>
      <c r="J110" s="104" t="s">
        <v>205</v>
      </c>
      <c r="K110" s="123">
        <v>30500</v>
      </c>
      <c r="L110" s="105" t="s">
        <v>708</v>
      </c>
      <c r="Q110" s="8"/>
    </row>
    <row r="111" spans="1:17" ht="12.75">
      <c r="A111" s="119" t="s">
        <v>257</v>
      </c>
      <c r="B111" s="120" t="s">
        <v>391</v>
      </c>
      <c r="C111" s="17" t="s">
        <v>35</v>
      </c>
      <c r="D111" s="121">
        <v>22.649315068493152</v>
      </c>
      <c r="E111" s="121" t="s">
        <v>27</v>
      </c>
      <c r="F111" s="16" t="s">
        <v>28</v>
      </c>
      <c r="G111" s="17" t="s">
        <v>95</v>
      </c>
      <c r="H111" s="122">
        <v>3.0805555555555557</v>
      </c>
      <c r="I111" s="104" t="s">
        <v>204</v>
      </c>
      <c r="J111" s="104" t="s">
        <v>205</v>
      </c>
      <c r="K111" s="123">
        <v>30500</v>
      </c>
      <c r="L111" s="105" t="s">
        <v>708</v>
      </c>
      <c r="Q111" s="8"/>
    </row>
    <row r="112" spans="1:17" ht="12.75">
      <c r="A112" s="119" t="s">
        <v>101</v>
      </c>
      <c r="B112" s="120" t="s">
        <v>387</v>
      </c>
      <c r="C112" s="17" t="s">
        <v>35</v>
      </c>
      <c r="D112" s="121">
        <v>24.276712328767122</v>
      </c>
      <c r="E112" s="121" t="s">
        <v>27</v>
      </c>
      <c r="F112" s="16" t="s">
        <v>28</v>
      </c>
      <c r="G112" s="17" t="s">
        <v>95</v>
      </c>
      <c r="H112" s="122">
        <v>3.3361111111111112</v>
      </c>
      <c r="I112" s="104" t="s">
        <v>204</v>
      </c>
      <c r="J112" s="104" t="s">
        <v>205</v>
      </c>
      <c r="K112" s="123">
        <v>30500</v>
      </c>
      <c r="L112" s="105" t="s">
        <v>708</v>
      </c>
      <c r="Q112" s="8"/>
    </row>
    <row r="113" spans="1:17" ht="12.75">
      <c r="A113" s="119" t="s">
        <v>157</v>
      </c>
      <c r="B113" s="120" t="s">
        <v>374</v>
      </c>
      <c r="C113" s="17" t="s">
        <v>26</v>
      </c>
      <c r="D113" s="121">
        <v>30.145205479452056</v>
      </c>
      <c r="E113" s="121" t="s">
        <v>27</v>
      </c>
      <c r="F113" s="16" t="s">
        <v>28</v>
      </c>
      <c r="G113" s="124" t="s">
        <v>546</v>
      </c>
      <c r="H113" s="122">
        <v>3.3722222222222222</v>
      </c>
      <c r="I113" s="104" t="s">
        <v>204</v>
      </c>
      <c r="J113" s="104" t="s">
        <v>205</v>
      </c>
      <c r="K113" s="123">
        <v>30942</v>
      </c>
      <c r="L113" s="105" t="s">
        <v>708</v>
      </c>
      <c r="Q113" s="8"/>
    </row>
    <row r="114" spans="1:17" ht="12.75">
      <c r="A114" s="119" t="s">
        <v>275</v>
      </c>
      <c r="B114" s="120" t="s">
        <v>243</v>
      </c>
      <c r="C114" s="17" t="s">
        <v>26</v>
      </c>
      <c r="D114" s="121">
        <v>42</v>
      </c>
      <c r="E114" s="121" t="s">
        <v>27</v>
      </c>
      <c r="F114" s="16" t="s">
        <v>28</v>
      </c>
      <c r="G114" s="17" t="s">
        <v>95</v>
      </c>
      <c r="H114" s="122">
        <v>3.3916666666666666</v>
      </c>
      <c r="I114" s="104" t="s">
        <v>204</v>
      </c>
      <c r="J114" s="104" t="s">
        <v>205</v>
      </c>
      <c r="K114" s="123">
        <v>30921</v>
      </c>
      <c r="L114" s="105" t="s">
        <v>708</v>
      </c>
      <c r="Q114" s="8"/>
    </row>
    <row r="115" spans="1:17" ht="12.75">
      <c r="A115" s="119" t="s">
        <v>382</v>
      </c>
      <c r="B115" s="120" t="s">
        <v>383</v>
      </c>
      <c r="C115" s="17" t="s">
        <v>35</v>
      </c>
      <c r="D115" s="121">
        <v>37.106849315068494</v>
      </c>
      <c r="E115" s="121" t="s">
        <v>27</v>
      </c>
      <c r="F115" s="16" t="s">
        <v>28</v>
      </c>
      <c r="G115" s="17" t="s">
        <v>95</v>
      </c>
      <c r="H115" s="122">
        <v>3.4277777777777776</v>
      </c>
      <c r="I115" s="104" t="s">
        <v>204</v>
      </c>
      <c r="J115" s="104" t="s">
        <v>205</v>
      </c>
      <c r="K115" s="123">
        <v>32121</v>
      </c>
      <c r="L115" s="105" t="s">
        <v>708</v>
      </c>
      <c r="Q115" s="8"/>
    </row>
    <row r="116" spans="1:17" ht="12.75">
      <c r="A116" s="119" t="s">
        <v>241</v>
      </c>
      <c r="B116" s="120" t="s">
        <v>409</v>
      </c>
      <c r="C116" s="17" t="s">
        <v>35</v>
      </c>
      <c r="D116" s="121">
        <v>55.83013698630137</v>
      </c>
      <c r="E116" s="121" t="s">
        <v>156</v>
      </c>
      <c r="F116" s="16" t="s">
        <v>28</v>
      </c>
      <c r="G116" s="17" t="s">
        <v>95</v>
      </c>
      <c r="H116" s="122">
        <v>3.6333333333333333</v>
      </c>
      <c r="I116" s="104" t="s">
        <v>204</v>
      </c>
      <c r="J116" s="104" t="s">
        <v>205</v>
      </c>
      <c r="K116" s="123">
        <v>32224</v>
      </c>
      <c r="L116" s="105" t="s">
        <v>708</v>
      </c>
      <c r="Q116" s="8"/>
    </row>
    <row r="117" spans="1:17" ht="12.75">
      <c r="A117" s="119" t="s">
        <v>390</v>
      </c>
      <c r="B117" s="120" t="s">
        <v>308</v>
      </c>
      <c r="C117" s="17" t="s">
        <v>35</v>
      </c>
      <c r="D117" s="121">
        <v>43.342465753424655</v>
      </c>
      <c r="E117" s="121" t="s">
        <v>27</v>
      </c>
      <c r="F117" s="16" t="s">
        <v>28</v>
      </c>
      <c r="G117" s="17" t="s">
        <v>95</v>
      </c>
      <c r="H117" s="122">
        <v>5.211111111111111</v>
      </c>
      <c r="I117" s="104" t="s">
        <v>204</v>
      </c>
      <c r="J117" s="104" t="s">
        <v>205</v>
      </c>
      <c r="K117" s="123">
        <v>33417</v>
      </c>
      <c r="L117" s="105" t="s">
        <v>708</v>
      </c>
      <c r="Q117" s="8"/>
    </row>
    <row r="118" spans="1:17" ht="12.75">
      <c r="A118" s="119" t="s">
        <v>392</v>
      </c>
      <c r="B118" s="120" t="s">
        <v>202</v>
      </c>
      <c r="C118" s="17" t="s">
        <v>26</v>
      </c>
      <c r="D118" s="121">
        <v>35.224657534246575</v>
      </c>
      <c r="E118" s="121" t="s">
        <v>27</v>
      </c>
      <c r="F118" s="16" t="s">
        <v>28</v>
      </c>
      <c r="G118" s="17" t="s">
        <v>95</v>
      </c>
      <c r="H118" s="122">
        <v>5.211111111111111</v>
      </c>
      <c r="I118" s="104" t="s">
        <v>204</v>
      </c>
      <c r="J118" s="104" t="s">
        <v>205</v>
      </c>
      <c r="K118" s="123">
        <v>32417</v>
      </c>
      <c r="L118" s="105" t="s">
        <v>708</v>
      </c>
      <c r="Q118" s="8"/>
    </row>
    <row r="119" spans="1:17" ht="12.75">
      <c r="A119" s="119" t="s">
        <v>105</v>
      </c>
      <c r="B119" s="120" t="s">
        <v>379</v>
      </c>
      <c r="C119" s="17" t="s">
        <v>35</v>
      </c>
      <c r="D119" s="121">
        <v>47.824657534246576</v>
      </c>
      <c r="E119" s="121" t="s">
        <v>27</v>
      </c>
      <c r="F119" s="16" t="s">
        <v>28</v>
      </c>
      <c r="G119" s="17" t="s">
        <v>95</v>
      </c>
      <c r="H119" s="122">
        <v>5.247222222222222</v>
      </c>
      <c r="I119" s="104" t="s">
        <v>204</v>
      </c>
      <c r="J119" s="104" t="s">
        <v>205</v>
      </c>
      <c r="K119" s="123">
        <v>33621</v>
      </c>
      <c r="L119" s="105" t="s">
        <v>708</v>
      </c>
      <c r="Q119" s="8"/>
    </row>
    <row r="120" spans="1:17" ht="12.75">
      <c r="A120" s="119" t="s">
        <v>48</v>
      </c>
      <c r="B120" s="120" t="s">
        <v>134</v>
      </c>
      <c r="C120" s="17" t="s">
        <v>35</v>
      </c>
      <c r="D120" s="121">
        <v>40.484931506849314</v>
      </c>
      <c r="E120" s="121" t="s">
        <v>27</v>
      </c>
      <c r="F120" s="16" t="s">
        <v>28</v>
      </c>
      <c r="G120" s="17" t="s">
        <v>95</v>
      </c>
      <c r="H120" s="122">
        <v>5.3277777777777775</v>
      </c>
      <c r="I120" s="104" t="s">
        <v>204</v>
      </c>
      <c r="J120" s="104" t="s">
        <v>205</v>
      </c>
      <c r="K120" s="123">
        <v>33511</v>
      </c>
      <c r="L120" s="105" t="s">
        <v>708</v>
      </c>
      <c r="Q120" s="8"/>
    </row>
    <row r="121" spans="1:17" ht="12.75">
      <c r="A121" s="119" t="s">
        <v>316</v>
      </c>
      <c r="B121" s="120" t="s">
        <v>404</v>
      </c>
      <c r="C121" s="17" t="s">
        <v>35</v>
      </c>
      <c r="D121" s="121">
        <v>40.86027397260274</v>
      </c>
      <c r="E121" s="121" t="s">
        <v>27</v>
      </c>
      <c r="F121" s="16" t="s">
        <v>28</v>
      </c>
      <c r="G121" s="17" t="s">
        <v>95</v>
      </c>
      <c r="H121" s="122">
        <v>7.897222222222222</v>
      </c>
      <c r="I121" s="104" t="s">
        <v>204</v>
      </c>
      <c r="J121" s="104" t="s">
        <v>205</v>
      </c>
      <c r="K121" s="123">
        <v>34998</v>
      </c>
      <c r="L121" s="105" t="s">
        <v>708</v>
      </c>
      <c r="Q121" s="8"/>
    </row>
    <row r="122" spans="1:17" ht="12.75">
      <c r="A122" s="119" t="s">
        <v>237</v>
      </c>
      <c r="B122" s="120" t="s">
        <v>378</v>
      </c>
      <c r="C122" s="17" t="s">
        <v>35</v>
      </c>
      <c r="D122" s="121">
        <v>47.605479452054794</v>
      </c>
      <c r="E122" s="121" t="s">
        <v>27</v>
      </c>
      <c r="F122" s="16" t="s">
        <v>28</v>
      </c>
      <c r="G122" s="17" t="s">
        <v>95</v>
      </c>
      <c r="H122" s="122">
        <v>8.352777777777778</v>
      </c>
      <c r="I122" s="104" t="s">
        <v>204</v>
      </c>
      <c r="J122" s="104" t="s">
        <v>205</v>
      </c>
      <c r="K122" s="123">
        <v>34815</v>
      </c>
      <c r="L122" s="105" t="s">
        <v>708</v>
      </c>
      <c r="Q122" s="8"/>
    </row>
    <row r="123" spans="1:17" ht="12.75">
      <c r="A123" s="119" t="s">
        <v>407</v>
      </c>
      <c r="B123" s="120" t="s">
        <v>408</v>
      </c>
      <c r="C123" s="17" t="s">
        <v>26</v>
      </c>
      <c r="D123" s="121">
        <v>29.9013698630137</v>
      </c>
      <c r="E123" s="121" t="s">
        <v>27</v>
      </c>
      <c r="F123" s="16" t="s">
        <v>28</v>
      </c>
      <c r="G123" s="17" t="s">
        <v>95</v>
      </c>
      <c r="H123" s="122">
        <v>9.233333333333333</v>
      </c>
      <c r="I123" s="104" t="s">
        <v>204</v>
      </c>
      <c r="J123" s="104" t="s">
        <v>205</v>
      </c>
      <c r="K123" s="123">
        <v>32417</v>
      </c>
      <c r="L123" s="105" t="s">
        <v>708</v>
      </c>
      <c r="Q123" s="8"/>
    </row>
    <row r="124" spans="1:17" ht="12.75">
      <c r="A124" s="119" t="s">
        <v>316</v>
      </c>
      <c r="B124" s="120" t="s">
        <v>384</v>
      </c>
      <c r="C124" s="17" t="s">
        <v>35</v>
      </c>
      <c r="D124" s="121">
        <v>52.93972602739726</v>
      </c>
      <c r="E124" s="121" t="s">
        <v>27</v>
      </c>
      <c r="F124" s="16" t="s">
        <v>28</v>
      </c>
      <c r="G124" s="17" t="s">
        <v>95</v>
      </c>
      <c r="H124" s="122">
        <v>10.136111111111111</v>
      </c>
      <c r="I124" s="104" t="s">
        <v>204</v>
      </c>
      <c r="J124" s="104" t="s">
        <v>205</v>
      </c>
      <c r="K124" s="123">
        <v>35256</v>
      </c>
      <c r="L124" s="105" t="s">
        <v>708</v>
      </c>
      <c r="Q124" s="8"/>
    </row>
    <row r="125" spans="1:17" ht="12.75">
      <c r="A125" s="119" t="s">
        <v>195</v>
      </c>
      <c r="B125" s="120" t="s">
        <v>376</v>
      </c>
      <c r="C125" s="17" t="s">
        <v>35</v>
      </c>
      <c r="D125" s="121">
        <v>36.156164383561645</v>
      </c>
      <c r="E125" s="121" t="s">
        <v>27</v>
      </c>
      <c r="F125" s="16" t="s">
        <v>28</v>
      </c>
      <c r="G125" s="17" t="s">
        <v>95</v>
      </c>
      <c r="H125" s="122">
        <v>10.386111111111111</v>
      </c>
      <c r="I125" s="104" t="s">
        <v>204</v>
      </c>
      <c r="J125" s="104" t="s">
        <v>205</v>
      </c>
      <c r="K125" s="123">
        <v>35500</v>
      </c>
      <c r="L125" s="105" t="s">
        <v>708</v>
      </c>
      <c r="Q125" s="8"/>
    </row>
    <row r="126" spans="1:17" ht="12.75">
      <c r="A126" s="119" t="s">
        <v>405</v>
      </c>
      <c r="B126" s="120" t="s">
        <v>406</v>
      </c>
      <c r="C126" s="17" t="s">
        <v>35</v>
      </c>
      <c r="D126" s="121">
        <v>41.61643835616438</v>
      </c>
      <c r="E126" s="121" t="s">
        <v>27</v>
      </c>
      <c r="F126" s="16" t="s">
        <v>28</v>
      </c>
      <c r="G126" s="17" t="s">
        <v>95</v>
      </c>
      <c r="H126" s="122">
        <v>10.85</v>
      </c>
      <c r="I126" s="104" t="s">
        <v>204</v>
      </c>
      <c r="J126" s="104" t="s">
        <v>205</v>
      </c>
      <c r="K126" s="123">
        <v>35918</v>
      </c>
      <c r="L126" s="105" t="s">
        <v>708</v>
      </c>
      <c r="Q126" s="8"/>
    </row>
    <row r="127" spans="1:17" ht="12.75">
      <c r="A127" s="119" t="s">
        <v>388</v>
      </c>
      <c r="B127" s="120" t="s">
        <v>389</v>
      </c>
      <c r="C127" s="17" t="s">
        <v>35</v>
      </c>
      <c r="D127" s="121">
        <v>39.50684931506849</v>
      </c>
      <c r="E127" s="121" t="s">
        <v>27</v>
      </c>
      <c r="F127" s="16" t="s">
        <v>28</v>
      </c>
      <c r="G127" s="17" t="s">
        <v>95</v>
      </c>
      <c r="H127" s="122">
        <v>11.08611111111111</v>
      </c>
      <c r="I127" s="104" t="s">
        <v>204</v>
      </c>
      <c r="J127" s="104" t="s">
        <v>205</v>
      </c>
      <c r="K127" s="123">
        <v>36959</v>
      </c>
      <c r="L127" s="105" t="s">
        <v>708</v>
      </c>
      <c r="Q127" s="8"/>
    </row>
    <row r="128" spans="1:17" ht="12.75">
      <c r="A128" s="119" t="s">
        <v>65</v>
      </c>
      <c r="B128" s="120" t="s">
        <v>401</v>
      </c>
      <c r="C128" s="17" t="s">
        <v>35</v>
      </c>
      <c r="D128" s="121">
        <v>29.293150684931508</v>
      </c>
      <c r="E128" s="121" t="s">
        <v>27</v>
      </c>
      <c r="F128" s="16" t="s">
        <v>28</v>
      </c>
      <c r="G128" s="17" t="s">
        <v>95</v>
      </c>
      <c r="H128" s="122">
        <v>11.327777777777778</v>
      </c>
      <c r="I128" s="104" t="s">
        <v>204</v>
      </c>
      <c r="J128" s="104" t="s">
        <v>205</v>
      </c>
      <c r="K128" s="123">
        <v>36989</v>
      </c>
      <c r="L128" s="105" t="s">
        <v>708</v>
      </c>
      <c r="Q128" s="8"/>
    </row>
    <row r="129" spans="1:17" ht="12.75">
      <c r="A129" s="119" t="s">
        <v>393</v>
      </c>
      <c r="B129" s="120" t="s">
        <v>394</v>
      </c>
      <c r="C129" s="17" t="s">
        <v>26</v>
      </c>
      <c r="D129" s="121">
        <v>37.11780821917808</v>
      </c>
      <c r="E129" s="121" t="s">
        <v>27</v>
      </c>
      <c r="F129" s="16" t="s">
        <v>28</v>
      </c>
      <c r="G129" s="17" t="s">
        <v>95</v>
      </c>
      <c r="H129" s="122">
        <v>14.791666666666666</v>
      </c>
      <c r="I129" s="104" t="s">
        <v>204</v>
      </c>
      <c r="J129" s="104" t="s">
        <v>205</v>
      </c>
      <c r="K129" s="123">
        <v>37294</v>
      </c>
      <c r="L129" s="105" t="s">
        <v>708</v>
      </c>
      <c r="Q129" s="8"/>
    </row>
    <row r="130" spans="1:17" ht="12.75">
      <c r="A130" s="119" t="s">
        <v>385</v>
      </c>
      <c r="B130" s="120" t="s">
        <v>386</v>
      </c>
      <c r="C130" s="17" t="s">
        <v>35</v>
      </c>
      <c r="D130" s="121">
        <v>39.29041095890411</v>
      </c>
      <c r="E130" s="121" t="s">
        <v>27</v>
      </c>
      <c r="F130" s="16" t="s">
        <v>28</v>
      </c>
      <c r="G130" s="17" t="s">
        <v>95</v>
      </c>
      <c r="H130" s="122">
        <v>15.580555555555556</v>
      </c>
      <c r="I130" s="104" t="s">
        <v>204</v>
      </c>
      <c r="J130" s="104" t="s">
        <v>205</v>
      </c>
      <c r="K130" s="123">
        <v>37345</v>
      </c>
      <c r="L130" s="105" t="s">
        <v>708</v>
      </c>
      <c r="Q130" s="8"/>
    </row>
    <row r="131" spans="1:17" ht="12.75">
      <c r="A131" s="119" t="s">
        <v>403</v>
      </c>
      <c r="B131" s="120" t="s">
        <v>80</v>
      </c>
      <c r="C131" s="17" t="s">
        <v>35</v>
      </c>
      <c r="D131" s="121">
        <v>42.92876712328767</v>
      </c>
      <c r="E131" s="121" t="s">
        <v>27</v>
      </c>
      <c r="F131" s="16" t="s">
        <v>28</v>
      </c>
      <c r="G131" s="17" t="s">
        <v>95</v>
      </c>
      <c r="H131" s="122">
        <v>22.11111111111111</v>
      </c>
      <c r="I131" s="104" t="s">
        <v>204</v>
      </c>
      <c r="J131" s="104" t="s">
        <v>205</v>
      </c>
      <c r="K131" s="123">
        <v>38232</v>
      </c>
      <c r="L131" s="105" t="s">
        <v>708</v>
      </c>
      <c r="Q131" s="8"/>
    </row>
    <row r="132" spans="1:17" ht="12.75">
      <c r="A132" s="119" t="s">
        <v>402</v>
      </c>
      <c r="B132" s="120" t="s">
        <v>202</v>
      </c>
      <c r="C132" s="17" t="s">
        <v>35</v>
      </c>
      <c r="D132" s="121">
        <v>55.1534246575342</v>
      </c>
      <c r="E132" s="121" t="s">
        <v>50</v>
      </c>
      <c r="F132" s="16" t="s">
        <v>28</v>
      </c>
      <c r="G132" s="17" t="s">
        <v>95</v>
      </c>
      <c r="H132" s="122">
        <v>26.38888888888889</v>
      </c>
      <c r="I132" s="104" t="s">
        <v>204</v>
      </c>
      <c r="J132" s="104" t="s">
        <v>205</v>
      </c>
      <c r="K132" s="123">
        <v>38875</v>
      </c>
      <c r="L132" s="105" t="s">
        <v>708</v>
      </c>
      <c r="M132" s="10">
        <f>AVERAGE(K103:K132)</f>
        <v>32892.4</v>
      </c>
      <c r="Q132" s="8"/>
    </row>
    <row r="133" spans="1:17" ht="12.75">
      <c r="A133" s="119" t="s">
        <v>410</v>
      </c>
      <c r="B133" s="120" t="s">
        <v>411</v>
      </c>
      <c r="C133" s="17" t="s">
        <v>26</v>
      </c>
      <c r="D133" s="121">
        <v>42.6986301369863</v>
      </c>
      <c r="E133" s="121" t="s">
        <v>27</v>
      </c>
      <c r="F133" s="16" t="s">
        <v>28</v>
      </c>
      <c r="G133" s="17" t="s">
        <v>95</v>
      </c>
      <c r="H133" s="122">
        <v>1.4833333333333334</v>
      </c>
      <c r="I133" s="104" t="s">
        <v>412</v>
      </c>
      <c r="J133" s="104" t="s">
        <v>545</v>
      </c>
      <c r="K133" s="123">
        <v>27200.04</v>
      </c>
      <c r="L133" s="105" t="s">
        <v>69</v>
      </c>
      <c r="Q133" s="8"/>
    </row>
    <row r="134" spans="1:17" ht="12.75">
      <c r="A134" s="119" t="s">
        <v>413</v>
      </c>
      <c r="B134" s="120" t="s">
        <v>414</v>
      </c>
      <c r="C134" s="17" t="s">
        <v>26</v>
      </c>
      <c r="D134" s="121">
        <v>63.632876712328766</v>
      </c>
      <c r="E134" s="121" t="s">
        <v>27</v>
      </c>
      <c r="F134" s="16" t="s">
        <v>28</v>
      </c>
      <c r="G134" s="17" t="s">
        <v>95</v>
      </c>
      <c r="H134" s="122">
        <v>25.480555555555554</v>
      </c>
      <c r="I134" s="104" t="s">
        <v>220</v>
      </c>
      <c r="J134" s="104" t="s">
        <v>545</v>
      </c>
      <c r="K134" s="123">
        <v>29292.8</v>
      </c>
      <c r="L134" s="105" t="s">
        <v>69</v>
      </c>
      <c r="Q134" s="8"/>
    </row>
    <row r="135" spans="1:17" ht="12.75">
      <c r="A135" s="119" t="s">
        <v>415</v>
      </c>
      <c r="B135" s="120" t="s">
        <v>416</v>
      </c>
      <c r="C135" s="17" t="s">
        <v>26</v>
      </c>
      <c r="D135" s="121">
        <v>62.43561643835616</v>
      </c>
      <c r="E135" s="121" t="s">
        <v>50</v>
      </c>
      <c r="F135" s="16" t="s">
        <v>28</v>
      </c>
      <c r="G135" s="17" t="s">
        <v>95</v>
      </c>
      <c r="H135" s="122">
        <v>13.86111111111111</v>
      </c>
      <c r="I135" s="104" t="s">
        <v>220</v>
      </c>
      <c r="J135" s="104" t="s">
        <v>545</v>
      </c>
      <c r="K135" s="123">
        <v>28688</v>
      </c>
      <c r="L135" s="105" t="s">
        <v>69</v>
      </c>
      <c r="M135" s="10">
        <f>AVERAGE(K133:K135)</f>
        <v>28393.61333333333</v>
      </c>
      <c r="Q135" s="8"/>
    </row>
    <row r="136" spans="1:17" ht="12.75">
      <c r="A136" s="119" t="s">
        <v>105</v>
      </c>
      <c r="B136" s="120" t="s">
        <v>371</v>
      </c>
      <c r="C136" s="17" t="s">
        <v>35</v>
      </c>
      <c r="D136" s="121">
        <v>30.5835616438356</v>
      </c>
      <c r="E136" s="121" t="s">
        <v>27</v>
      </c>
      <c r="F136" s="16" t="s">
        <v>28</v>
      </c>
      <c r="G136" s="17" t="s">
        <v>95</v>
      </c>
      <c r="H136" s="122">
        <v>3.2722222222222</v>
      </c>
      <c r="I136" s="104" t="s">
        <v>419</v>
      </c>
      <c r="J136" s="104" t="s">
        <v>545</v>
      </c>
      <c r="K136" s="123">
        <v>87250</v>
      </c>
      <c r="L136" s="105" t="s">
        <v>69</v>
      </c>
      <c r="Q136" s="8"/>
    </row>
    <row r="137" spans="1:17" ht="12.75">
      <c r="A137" s="119" t="s">
        <v>174</v>
      </c>
      <c r="B137" s="120" t="s">
        <v>135</v>
      </c>
      <c r="C137" s="17" t="s">
        <v>35</v>
      </c>
      <c r="D137" s="121">
        <v>40.772602739726025</v>
      </c>
      <c r="E137" s="121" t="s">
        <v>95</v>
      </c>
      <c r="F137" s="16" t="s">
        <v>28</v>
      </c>
      <c r="G137" s="17" t="s">
        <v>95</v>
      </c>
      <c r="H137" s="122">
        <v>9.675</v>
      </c>
      <c r="I137" s="104" t="s">
        <v>420</v>
      </c>
      <c r="J137" s="104" t="s">
        <v>545</v>
      </c>
      <c r="K137" s="123">
        <v>57000</v>
      </c>
      <c r="L137" s="105" t="s">
        <v>69</v>
      </c>
      <c r="Q137" s="8"/>
    </row>
    <row r="138" spans="1:17" ht="13.5" thickBot="1">
      <c r="A138" s="126" t="s">
        <v>417</v>
      </c>
      <c r="B138" s="127" t="s">
        <v>418</v>
      </c>
      <c r="C138" s="19" t="s">
        <v>26</v>
      </c>
      <c r="D138" s="128">
        <v>47.78630136986301</v>
      </c>
      <c r="E138" s="128" t="s">
        <v>27</v>
      </c>
      <c r="F138" s="18" t="s">
        <v>28</v>
      </c>
      <c r="G138" s="19" t="s">
        <v>95</v>
      </c>
      <c r="H138" s="129">
        <v>12.394444444444444</v>
      </c>
      <c r="I138" s="106" t="s">
        <v>421</v>
      </c>
      <c r="J138" s="106" t="s">
        <v>545</v>
      </c>
      <c r="K138" s="130">
        <v>49528</v>
      </c>
      <c r="L138" s="131" t="s">
        <v>69</v>
      </c>
      <c r="Q138" s="8"/>
    </row>
    <row r="139" ht="12.75">
      <c r="D139" s="9">
        <f>COUNT(D4:D138)</f>
        <v>135</v>
      </c>
    </row>
    <row r="148" ht="12.75">
      <c r="A148" s="5"/>
    </row>
    <row r="149" spans="1:17" ht="12.75">
      <c r="A149" s="5"/>
      <c r="B149" s="5"/>
      <c r="D149" s="7"/>
      <c r="E149" s="7"/>
      <c r="K149" s="11"/>
      <c r="Q149" s="8"/>
    </row>
    <row r="150" spans="1:17" ht="12.75">
      <c r="A150" s="5"/>
      <c r="B150" s="5"/>
      <c r="D150" s="7"/>
      <c r="E150" s="7"/>
      <c r="K150" s="11"/>
      <c r="Q150" s="8"/>
    </row>
    <row r="151" spans="1:17" ht="12.75">
      <c r="A151" s="5"/>
      <c r="B151" s="5"/>
      <c r="D151" s="7"/>
      <c r="E151" s="7"/>
      <c r="K151" s="11"/>
      <c r="Q151" s="8"/>
    </row>
    <row r="152" spans="4:17" ht="12.75">
      <c r="D152" s="7"/>
      <c r="E152" s="7"/>
      <c r="K152" s="11"/>
      <c r="Q152" s="8"/>
    </row>
    <row r="153" spans="1:17" ht="12.75">
      <c r="A153" s="5"/>
      <c r="B153" s="5"/>
      <c r="D153" s="7"/>
      <c r="E153" s="7"/>
      <c r="K153" s="11"/>
      <c r="Q153" s="8"/>
    </row>
    <row r="154" spans="1:17" ht="12.75">
      <c r="A154" s="5"/>
      <c r="B154" s="5"/>
      <c r="D154" s="7"/>
      <c r="E154" s="7"/>
      <c r="K154" s="11"/>
      <c r="Q154" s="8"/>
    </row>
    <row r="155" spans="1:17" ht="12.75">
      <c r="A155" s="5"/>
      <c r="B155" s="5"/>
      <c r="D155" s="7"/>
      <c r="E155" s="7"/>
      <c r="K155" s="11"/>
      <c r="Q155" s="8"/>
    </row>
    <row r="156" spans="1:17" ht="12.75">
      <c r="A156" s="5"/>
      <c r="B156" s="5"/>
      <c r="D156" s="7"/>
      <c r="E156" s="7"/>
      <c r="K156" s="11"/>
      <c r="Q156" s="8"/>
    </row>
    <row r="157" spans="1:17" ht="12.75">
      <c r="A157" s="5"/>
      <c r="B157" s="5"/>
      <c r="D157" s="7"/>
      <c r="E157" s="7"/>
      <c r="K157" s="11"/>
      <c r="Q157" s="8"/>
    </row>
    <row r="158" spans="1:17" ht="12.75">
      <c r="A158" s="5"/>
      <c r="B158" s="5"/>
      <c r="D158" s="7"/>
      <c r="E158" s="7"/>
      <c r="K158" s="11"/>
      <c r="Q158" s="8"/>
    </row>
    <row r="159" spans="1:17" ht="12.75">
      <c r="A159" s="5"/>
      <c r="B159" s="5"/>
      <c r="D159" s="7"/>
      <c r="E159" s="7"/>
      <c r="K159" s="11"/>
      <c r="Q159" s="8"/>
    </row>
    <row r="160" spans="1:17" ht="12.75">
      <c r="A160" s="5"/>
      <c r="B160" s="5"/>
      <c r="D160" s="7"/>
      <c r="E160" s="7"/>
      <c r="K160" s="11"/>
      <c r="Q160" s="8"/>
    </row>
    <row r="161" spans="1:17" ht="12.75">
      <c r="A161" s="5"/>
      <c r="B161" s="5"/>
      <c r="D161" s="7"/>
      <c r="E161" s="7"/>
      <c r="K161" s="11"/>
      <c r="Q161" s="8"/>
    </row>
    <row r="162" spans="1:17" ht="12.75">
      <c r="A162" s="5"/>
      <c r="B162" s="5"/>
      <c r="D162" s="7"/>
      <c r="E162" s="7"/>
      <c r="K162" s="11"/>
      <c r="Q162" s="8"/>
    </row>
    <row r="163" spans="1:17" ht="12.75">
      <c r="A163" s="5"/>
      <c r="B163" s="5"/>
      <c r="D163" s="7"/>
      <c r="E163" s="7"/>
      <c r="K163" s="11"/>
      <c r="Q163" s="8"/>
    </row>
    <row r="164" spans="1:17" ht="12.75">
      <c r="A164" s="5"/>
      <c r="B164" s="5"/>
      <c r="D164" s="7"/>
      <c r="E164" s="7"/>
      <c r="K164" s="11"/>
      <c r="Q164" s="8"/>
    </row>
    <row r="165" spans="1:17" ht="12.75">
      <c r="A165" s="5"/>
      <c r="B165" s="5"/>
      <c r="D165" s="7"/>
      <c r="E165" s="7"/>
      <c r="K165" s="11"/>
      <c r="Q165" s="8"/>
    </row>
    <row r="166" spans="1:17" ht="12.75">
      <c r="A166" s="5"/>
      <c r="B166" s="5"/>
      <c r="D166" s="7"/>
      <c r="E166" s="7"/>
      <c r="K166" s="11"/>
      <c r="Q166" s="8"/>
    </row>
    <row r="167" spans="1:17" ht="12.75">
      <c r="A167" s="5"/>
      <c r="B167" s="5"/>
      <c r="D167" s="7"/>
      <c r="E167" s="7"/>
      <c r="K167" s="11"/>
      <c r="Q167" s="8"/>
    </row>
    <row r="168" spans="1:17" ht="12.75">
      <c r="A168" s="5"/>
      <c r="B168" s="5"/>
      <c r="D168" s="7"/>
      <c r="E168" s="7"/>
      <c r="K168" s="11"/>
      <c r="Q168" s="8"/>
    </row>
    <row r="169" spans="1:17" ht="12.75">
      <c r="A169" s="5"/>
      <c r="B169" s="5"/>
      <c r="D169" s="7"/>
      <c r="E169" s="7"/>
      <c r="K169" s="11"/>
      <c r="Q169" s="8"/>
    </row>
    <row r="170" spans="1:17" ht="12.75">
      <c r="A170" s="5"/>
      <c r="B170" s="5"/>
      <c r="D170" s="7"/>
      <c r="E170" s="7"/>
      <c r="K170" s="11"/>
      <c r="Q170" s="8"/>
    </row>
    <row r="171" spans="1:17" ht="12.75">
      <c r="A171" s="5"/>
      <c r="B171" s="5"/>
      <c r="D171" s="7"/>
      <c r="E171" s="7"/>
      <c r="K171" s="11"/>
      <c r="Q171" s="8"/>
    </row>
    <row r="172" spans="1:17" ht="12.75">
      <c r="A172" s="5"/>
      <c r="B172" s="5"/>
      <c r="D172" s="7"/>
      <c r="E172" s="7"/>
      <c r="K172" s="11"/>
      <c r="Q172" s="8"/>
    </row>
    <row r="173" spans="1:17" ht="12.75">
      <c r="A173" s="5"/>
      <c r="B173" s="5"/>
      <c r="D173" s="7"/>
      <c r="E173" s="7"/>
      <c r="K173" s="11"/>
      <c r="Q173" s="8"/>
    </row>
    <row r="174" spans="1:17" ht="12.75">
      <c r="A174" s="5"/>
      <c r="B174" s="5"/>
      <c r="D174" s="7"/>
      <c r="E174" s="7"/>
      <c r="K174" s="11"/>
      <c r="Q174" s="8"/>
    </row>
    <row r="175" spans="1:17" ht="12.75">
      <c r="A175" s="5"/>
      <c r="B175" s="5"/>
      <c r="D175" s="7"/>
      <c r="E175" s="7"/>
      <c r="K175" s="11"/>
      <c r="Q175" s="8"/>
    </row>
    <row r="176" spans="1:17" ht="12.75">
      <c r="A176" s="5"/>
      <c r="B176" s="5"/>
      <c r="D176" s="7"/>
      <c r="E176" s="7"/>
      <c r="K176" s="11"/>
      <c r="Q176" s="8"/>
    </row>
    <row r="177" spans="1:17" ht="12.75">
      <c r="A177" s="5"/>
      <c r="B177" s="5"/>
      <c r="D177" s="7"/>
      <c r="E177" s="7"/>
      <c r="K177" s="11"/>
      <c r="Q177" s="8"/>
    </row>
    <row r="178" spans="1:17" ht="12.75">
      <c r="A178" s="5"/>
      <c r="B178" s="5"/>
      <c r="D178" s="7"/>
      <c r="E178" s="7"/>
      <c r="K178" s="11"/>
      <c r="Q178" s="8"/>
    </row>
    <row r="179" spans="1:17" ht="12.75">
      <c r="A179" s="5"/>
      <c r="B179" s="5"/>
      <c r="D179" s="7"/>
      <c r="E179" s="7"/>
      <c r="K179" s="11"/>
      <c r="Q179" s="8"/>
    </row>
    <row r="180" spans="1:17" ht="12.75">
      <c r="A180" s="5"/>
      <c r="B180" s="5"/>
      <c r="D180" s="7"/>
      <c r="E180" s="7"/>
      <c r="K180" s="11"/>
      <c r="Q180" s="8"/>
    </row>
    <row r="181" spans="1:17" ht="12.75">
      <c r="A181" s="5"/>
      <c r="B181" s="5"/>
      <c r="D181" s="7"/>
      <c r="E181" s="7"/>
      <c r="K181" s="11"/>
      <c r="Q181" s="8"/>
    </row>
    <row r="182" spans="1:17" ht="12.75">
      <c r="A182" s="5"/>
      <c r="B182" s="5"/>
      <c r="D182" s="7"/>
      <c r="E182" s="7"/>
      <c r="K182" s="11"/>
      <c r="Q182" s="8"/>
    </row>
    <row r="183" spans="1:17" ht="12.75">
      <c r="A183" s="5"/>
      <c r="B183" s="5"/>
      <c r="D183" s="7"/>
      <c r="E183" s="7"/>
      <c r="K183" s="11"/>
      <c r="Q183" s="8"/>
    </row>
    <row r="184" spans="1:17" ht="12.75">
      <c r="A184" s="5"/>
      <c r="B184" s="5"/>
      <c r="D184" s="7"/>
      <c r="E184" s="7"/>
      <c r="K184" s="11"/>
      <c r="Q184" s="8"/>
    </row>
    <row r="185" spans="1:17" ht="12.75">
      <c r="A185" s="5"/>
      <c r="B185" s="5"/>
      <c r="D185" s="7"/>
      <c r="E185" s="7"/>
      <c r="K185" s="11"/>
      <c r="Q185" s="8"/>
    </row>
    <row r="186" spans="1:17" ht="12.75">
      <c r="A186" s="5"/>
      <c r="B186" s="5"/>
      <c r="D186" s="7"/>
      <c r="E186" s="7"/>
      <c r="K186" s="11"/>
      <c r="Q186" s="8"/>
    </row>
    <row r="187" spans="1:17" ht="12.75">
      <c r="A187" s="5"/>
      <c r="B187" s="5"/>
      <c r="D187" s="7"/>
      <c r="E187" s="7"/>
      <c r="K187" s="11"/>
      <c r="Q187" s="8"/>
    </row>
    <row r="188" spans="1:17" ht="12.75">
      <c r="A188" s="5"/>
      <c r="B188" s="5"/>
      <c r="D188" s="7"/>
      <c r="E188" s="7"/>
      <c r="K188" s="11"/>
      <c r="Q188" s="8"/>
    </row>
    <row r="189" spans="1:17" ht="12.75">
      <c r="A189" s="5"/>
      <c r="B189" s="5"/>
      <c r="D189" s="7"/>
      <c r="E189" s="7"/>
      <c r="K189" s="11"/>
      <c r="Q189" s="8"/>
    </row>
    <row r="190" spans="1:17" ht="12.75">
      <c r="A190" s="5"/>
      <c r="B190" s="5"/>
      <c r="D190" s="7"/>
      <c r="E190" s="7"/>
      <c r="K190" s="11"/>
      <c r="Q190" s="8"/>
    </row>
    <row r="191" spans="1:17" ht="12.75">
      <c r="A191" s="5"/>
      <c r="B191" s="5"/>
      <c r="D191" s="7"/>
      <c r="E191" s="7"/>
      <c r="K191" s="11"/>
      <c r="Q191" s="8"/>
    </row>
    <row r="192" spans="1:17" ht="12.75">
      <c r="A192" s="5"/>
      <c r="B192" s="5"/>
      <c r="D192" s="7"/>
      <c r="E192" s="7"/>
      <c r="K192" s="11"/>
      <c r="Q192" s="8"/>
    </row>
    <row r="193" spans="1:17" ht="12.75">
      <c r="A193" s="5"/>
      <c r="B193" s="5"/>
      <c r="D193" s="7"/>
      <c r="E193" s="7"/>
      <c r="K193" s="11"/>
      <c r="Q193" s="8"/>
    </row>
    <row r="194" spans="1:17" ht="12.75">
      <c r="A194" s="5"/>
      <c r="B194" s="5"/>
      <c r="D194" s="7"/>
      <c r="E194" s="7"/>
      <c r="K194" s="11"/>
      <c r="Q194" s="8"/>
    </row>
    <row r="195" spans="1:17" ht="12.75">
      <c r="A195" s="5"/>
      <c r="B195" s="5"/>
      <c r="D195" s="7"/>
      <c r="E195" s="7"/>
      <c r="K195" s="11"/>
      <c r="Q195" s="8"/>
    </row>
    <row r="196" spans="1:17" ht="12.75">
      <c r="A196" s="5"/>
      <c r="B196" s="5"/>
      <c r="D196" s="7"/>
      <c r="E196" s="7"/>
      <c r="K196" s="11"/>
      <c r="Q196" s="8"/>
    </row>
    <row r="197" spans="1:17" ht="12.75">
      <c r="A197" s="5"/>
      <c r="B197" s="5"/>
      <c r="D197" s="7"/>
      <c r="E197" s="7"/>
      <c r="K197" s="11"/>
      <c r="Q197" s="8"/>
    </row>
    <row r="198" spans="1:17" ht="12.75">
      <c r="A198" s="5"/>
      <c r="B198" s="5"/>
      <c r="D198" s="7"/>
      <c r="E198" s="7"/>
      <c r="K198" s="11"/>
      <c r="Q198" s="8"/>
    </row>
    <row r="199" spans="1:17" ht="12.75">
      <c r="A199" s="5"/>
      <c r="B199" s="5"/>
      <c r="D199" s="7"/>
      <c r="E199" s="7"/>
      <c r="K199" s="11"/>
      <c r="Q199" s="8"/>
    </row>
    <row r="200" spans="1:17" ht="12.75">
      <c r="A200" s="5"/>
      <c r="B200" s="5"/>
      <c r="D200" s="7"/>
      <c r="E200" s="7"/>
      <c r="K200" s="11"/>
      <c r="Q200" s="8"/>
    </row>
    <row r="201" spans="1:17" ht="12.75">
      <c r="A201" s="5"/>
      <c r="B201" s="5"/>
      <c r="D201" s="7"/>
      <c r="E201" s="7"/>
      <c r="K201" s="11"/>
      <c r="Q201" s="8"/>
    </row>
    <row r="202" spans="1:17" ht="12.75">
      <c r="A202" s="5"/>
      <c r="B202" s="5"/>
      <c r="D202" s="7"/>
      <c r="E202" s="7"/>
      <c r="K202" s="11"/>
      <c r="Q202" s="8"/>
    </row>
    <row r="203" spans="1:17" ht="12.75">
      <c r="A203" s="5"/>
      <c r="B203" s="5"/>
      <c r="D203" s="7"/>
      <c r="E203" s="7"/>
      <c r="K203" s="11"/>
      <c r="Q203" s="8"/>
    </row>
    <row r="204" spans="1:17" ht="12.75">
      <c r="A204" s="5"/>
      <c r="B204" s="5"/>
      <c r="D204" s="7"/>
      <c r="E204" s="7"/>
      <c r="K204" s="11"/>
      <c r="Q204" s="8"/>
    </row>
    <row r="205" spans="1:17" ht="12.75">
      <c r="A205" s="5"/>
      <c r="B205" s="5"/>
      <c r="D205" s="7"/>
      <c r="E205" s="7"/>
      <c r="K205" s="11"/>
      <c r="Q205" s="8"/>
    </row>
    <row r="206" spans="1:17" ht="12.75">
      <c r="A206" s="5"/>
      <c r="B206" s="5"/>
      <c r="D206" s="7"/>
      <c r="E206" s="7"/>
      <c r="K206" s="11"/>
      <c r="Q206" s="8"/>
    </row>
    <row r="207" spans="1:17" ht="12.75">
      <c r="A207" s="5"/>
      <c r="B207" s="5"/>
      <c r="D207" s="7"/>
      <c r="E207" s="7"/>
      <c r="K207" s="11"/>
      <c r="Q207" s="8"/>
    </row>
    <row r="208" spans="1:17" ht="12.75">
      <c r="A208" s="5"/>
      <c r="B208" s="5"/>
      <c r="D208" s="7"/>
      <c r="E208" s="7"/>
      <c r="K208" s="11"/>
      <c r="Q208" s="8"/>
    </row>
    <row r="209" spans="1:17" ht="12.75">
      <c r="A209" s="5"/>
      <c r="B209" s="5"/>
      <c r="D209" s="7"/>
      <c r="E209" s="7"/>
      <c r="K209" s="11"/>
      <c r="Q209" s="8"/>
    </row>
    <row r="210" spans="1:17" ht="12.75">
      <c r="A210" s="5"/>
      <c r="B210" s="5"/>
      <c r="D210" s="7"/>
      <c r="E210" s="7"/>
      <c r="K210" s="11"/>
      <c r="Q210" s="8"/>
    </row>
    <row r="211" spans="1:17" ht="12.75">
      <c r="A211" s="5"/>
      <c r="B211" s="5"/>
      <c r="D211" s="7"/>
      <c r="E211" s="7"/>
      <c r="K211" s="11"/>
      <c r="Q211" s="8"/>
    </row>
    <row r="212" spans="1:17" ht="12.75">
      <c r="A212" s="5"/>
      <c r="B212" s="5"/>
      <c r="D212" s="7"/>
      <c r="E212" s="7"/>
      <c r="K212" s="11"/>
      <c r="Q212" s="8"/>
    </row>
    <row r="213" spans="1:17" ht="12.75">
      <c r="A213" s="5"/>
      <c r="B213" s="5"/>
      <c r="D213" s="7"/>
      <c r="E213" s="7"/>
      <c r="K213" s="11"/>
      <c r="Q213" s="8"/>
    </row>
    <row r="214" spans="1:17" ht="12.75">
      <c r="A214" s="5"/>
      <c r="B214" s="5"/>
      <c r="D214" s="7"/>
      <c r="E214" s="7"/>
      <c r="K214" s="11"/>
      <c r="Q214" s="8"/>
    </row>
    <row r="215" spans="1:17" ht="12.75">
      <c r="A215" s="5"/>
      <c r="B215" s="5"/>
      <c r="D215" s="7"/>
      <c r="E215" s="7"/>
      <c r="K215" s="11"/>
      <c r="Q215" s="8"/>
    </row>
    <row r="216" spans="1:17" ht="12.75">
      <c r="A216" s="5"/>
      <c r="B216" s="5"/>
      <c r="D216" s="7"/>
      <c r="E216" s="7"/>
      <c r="K216" s="11"/>
      <c r="Q216" s="8"/>
    </row>
    <row r="217" spans="1:17" ht="12.75">
      <c r="A217" s="5"/>
      <c r="B217" s="5"/>
      <c r="D217" s="7"/>
      <c r="E217" s="7"/>
      <c r="K217" s="11"/>
      <c r="Q217" s="8"/>
    </row>
    <row r="218" spans="1:17" ht="12.75">
      <c r="A218" s="5"/>
      <c r="B218" s="5"/>
      <c r="D218" s="7"/>
      <c r="E218" s="7"/>
      <c r="K218" s="11"/>
      <c r="Q218" s="8"/>
    </row>
    <row r="219" spans="1:17" ht="12.75">
      <c r="A219" s="5"/>
      <c r="B219" s="5"/>
      <c r="D219" s="7"/>
      <c r="E219" s="7"/>
      <c r="K219" s="11"/>
      <c r="Q219" s="8"/>
    </row>
    <row r="220" spans="1:17" ht="12.75">
      <c r="A220" s="5"/>
      <c r="B220" s="5"/>
      <c r="D220" s="7"/>
      <c r="E220" s="7"/>
      <c r="K220" s="11"/>
      <c r="Q220" s="8"/>
    </row>
    <row r="221" spans="1:17" ht="12.75">
      <c r="A221" s="5"/>
      <c r="B221" s="5"/>
      <c r="D221" s="7"/>
      <c r="E221" s="7"/>
      <c r="K221" s="11"/>
      <c r="Q221" s="8"/>
    </row>
    <row r="222" spans="1:17" ht="12.75">
      <c r="A222" s="5"/>
      <c r="B222" s="5"/>
      <c r="D222" s="7"/>
      <c r="E222" s="7"/>
      <c r="K222" s="11"/>
      <c r="Q222" s="8"/>
    </row>
    <row r="223" spans="1:17" ht="12.75">
      <c r="A223" s="5"/>
      <c r="B223" s="5"/>
      <c r="D223" s="7"/>
      <c r="E223" s="7"/>
      <c r="K223" s="11"/>
      <c r="Q223" s="8"/>
    </row>
    <row r="224" spans="1:17" ht="12.75">
      <c r="A224" s="5"/>
      <c r="B224" s="5"/>
      <c r="D224" s="7"/>
      <c r="E224" s="7"/>
      <c r="K224" s="11"/>
      <c r="Q224" s="8"/>
    </row>
    <row r="225" spans="1:17" ht="12.75">
      <c r="A225" s="5"/>
      <c r="B225" s="5"/>
      <c r="D225" s="7"/>
      <c r="E225" s="7"/>
      <c r="K225" s="11"/>
      <c r="Q225" s="8"/>
    </row>
    <row r="226" spans="1:17" ht="12.75">
      <c r="A226" s="5"/>
      <c r="B226" s="5"/>
      <c r="D226" s="7"/>
      <c r="E226" s="7"/>
      <c r="K226" s="11"/>
      <c r="Q226" s="8"/>
    </row>
    <row r="227" spans="1:17" ht="12.75">
      <c r="A227" s="5"/>
      <c r="B227" s="5"/>
      <c r="D227" s="7"/>
      <c r="E227" s="7"/>
      <c r="K227" s="11"/>
      <c r="Q227" s="8"/>
    </row>
    <row r="228" spans="1:17" ht="12.75">
      <c r="A228" s="5"/>
      <c r="B228" s="5"/>
      <c r="D228" s="7"/>
      <c r="E228" s="7"/>
      <c r="K228" s="11"/>
      <c r="Q228" s="8"/>
    </row>
    <row r="229" spans="1:17" ht="12.75">
      <c r="A229" s="5"/>
      <c r="B229" s="5"/>
      <c r="D229" s="7"/>
      <c r="E229" s="7"/>
      <c r="K229" s="11"/>
      <c r="Q229" s="8"/>
    </row>
    <row r="230" spans="1:17" ht="12.75">
      <c r="A230" s="5"/>
      <c r="B230" s="5"/>
      <c r="D230" s="7"/>
      <c r="E230" s="7"/>
      <c r="K230" s="11"/>
      <c r="Q230" s="8"/>
    </row>
    <row r="231" spans="1:17" ht="12.75">
      <c r="A231" s="5"/>
      <c r="B231" s="5"/>
      <c r="D231" s="7"/>
      <c r="E231" s="7"/>
      <c r="K231" s="11"/>
      <c r="Q231" s="8"/>
    </row>
    <row r="232" spans="1:17" ht="12.75">
      <c r="A232" s="5"/>
      <c r="B232" s="5"/>
      <c r="D232" s="7"/>
      <c r="E232" s="7"/>
      <c r="K232" s="11"/>
      <c r="Q232" s="8"/>
    </row>
    <row r="233" spans="1:17" ht="12.75">
      <c r="A233" s="5"/>
      <c r="B233" s="5"/>
      <c r="D233" s="7"/>
      <c r="E233" s="7"/>
      <c r="K233" s="11"/>
      <c r="Q233" s="8"/>
    </row>
    <row r="234" spans="1:17" ht="12.75">
      <c r="A234" s="5"/>
      <c r="B234" s="5"/>
      <c r="D234" s="7"/>
      <c r="E234" s="7"/>
      <c r="K234" s="11"/>
      <c r="Q234" s="8"/>
    </row>
    <row r="235" spans="1:17" ht="12.75">
      <c r="A235" s="5"/>
      <c r="B235" s="5"/>
      <c r="D235" s="7"/>
      <c r="E235" s="7"/>
      <c r="K235" s="11"/>
      <c r="Q235" s="8"/>
    </row>
    <row r="236" spans="1:17" ht="12.75">
      <c r="A236" s="5"/>
      <c r="B236" s="5"/>
      <c r="D236" s="7"/>
      <c r="E236" s="7"/>
      <c r="K236" s="11"/>
      <c r="Q236" s="8"/>
    </row>
    <row r="237" spans="1:17" ht="12.75">
      <c r="A237" s="5"/>
      <c r="B237" s="5"/>
      <c r="D237" s="7"/>
      <c r="E237" s="7"/>
      <c r="K237" s="11"/>
      <c r="Q237" s="8"/>
    </row>
    <row r="238" spans="1:17" ht="12.75">
      <c r="A238" s="5"/>
      <c r="B238" s="5"/>
      <c r="D238" s="7"/>
      <c r="E238" s="7"/>
      <c r="K238" s="11"/>
      <c r="Q238" s="8"/>
    </row>
    <row r="239" spans="1:17" ht="12.75">
      <c r="A239" s="5"/>
      <c r="B239" s="5"/>
      <c r="D239" s="7"/>
      <c r="E239" s="7"/>
      <c r="K239" s="11"/>
      <c r="Q239" s="8"/>
    </row>
    <row r="240" spans="1:17" ht="12.75">
      <c r="A240" s="5"/>
      <c r="B240" s="5"/>
      <c r="D240" s="7"/>
      <c r="E240" s="7"/>
      <c r="K240" s="11"/>
      <c r="Q240" s="8"/>
    </row>
    <row r="241" spans="1:17" ht="12.75">
      <c r="A241" s="5"/>
      <c r="B241" s="5"/>
      <c r="D241" s="7"/>
      <c r="E241" s="7"/>
      <c r="K241" s="11"/>
      <c r="Q241" s="8"/>
    </row>
    <row r="242" spans="1:17" ht="12.75">
      <c r="A242" s="5"/>
      <c r="B242" s="5"/>
      <c r="D242" s="7"/>
      <c r="E242" s="7"/>
      <c r="K242" s="11"/>
      <c r="Q242" s="8"/>
    </row>
    <row r="243" spans="1:17" ht="12.75">
      <c r="A243" s="5"/>
      <c r="B243" s="5"/>
      <c r="D243" s="7"/>
      <c r="E243" s="7"/>
      <c r="K243" s="11"/>
      <c r="Q243" s="8"/>
    </row>
    <row r="244" spans="1:17" ht="12.75">
      <c r="A244" s="5"/>
      <c r="B244" s="5"/>
      <c r="D244" s="7"/>
      <c r="E244" s="7"/>
      <c r="K244" s="11"/>
      <c r="Q244" s="8"/>
    </row>
    <row r="245" spans="1:17" ht="12.75">
      <c r="A245" s="5"/>
      <c r="B245" s="5"/>
      <c r="D245" s="7"/>
      <c r="E245" s="7"/>
      <c r="K245" s="11"/>
      <c r="Q245" s="8"/>
    </row>
    <row r="246" spans="1:17" ht="12.75">
      <c r="A246" s="5"/>
      <c r="B246" s="5"/>
      <c r="D246" s="7"/>
      <c r="E246" s="7"/>
      <c r="K246" s="11"/>
      <c r="Q246" s="8"/>
    </row>
    <row r="247" spans="1:17" ht="12.75">
      <c r="A247" s="5"/>
      <c r="B247" s="5"/>
      <c r="D247" s="7"/>
      <c r="E247" s="7"/>
      <c r="K247" s="11"/>
      <c r="Q247" s="8"/>
    </row>
    <row r="248" spans="1:17" ht="12.75">
      <c r="A248" s="5"/>
      <c r="B248" s="5"/>
      <c r="D248" s="7"/>
      <c r="E248" s="7"/>
      <c r="K248" s="11"/>
      <c r="Q248" s="8"/>
    </row>
    <row r="249" spans="1:17" ht="12.75">
      <c r="A249" s="5"/>
      <c r="B249" s="5"/>
      <c r="D249" s="7"/>
      <c r="E249" s="7"/>
      <c r="K249" s="11"/>
      <c r="Q249" s="8"/>
    </row>
    <row r="250" spans="1:17" ht="12.75">
      <c r="A250" s="5"/>
      <c r="B250" s="5"/>
      <c r="D250" s="7"/>
      <c r="E250" s="7"/>
      <c r="K250" s="11"/>
      <c r="Q250" s="8"/>
    </row>
    <row r="251" spans="1:17" ht="12.75">
      <c r="A251" s="5"/>
      <c r="B251" s="5"/>
      <c r="D251" s="7"/>
      <c r="E251" s="7"/>
      <c r="K251" s="11"/>
      <c r="Q251" s="8"/>
    </row>
    <row r="252" spans="1:17" ht="12.75">
      <c r="A252" s="5"/>
      <c r="B252" s="5"/>
      <c r="D252" s="7"/>
      <c r="E252" s="7"/>
      <c r="K252" s="11"/>
      <c r="Q252" s="8"/>
    </row>
    <row r="253" spans="1:17" ht="12.75">
      <c r="A253" s="5"/>
      <c r="B253" s="5"/>
      <c r="D253" s="7"/>
      <c r="E253" s="7"/>
      <c r="K253" s="11"/>
      <c r="Q253" s="8"/>
    </row>
    <row r="254" spans="1:17" ht="12.75">
      <c r="A254" s="5"/>
      <c r="B254" s="5"/>
      <c r="D254" s="7"/>
      <c r="E254" s="7"/>
      <c r="K254" s="11"/>
      <c r="Q254" s="8"/>
    </row>
    <row r="255" spans="1:17" ht="12.75">
      <c r="A255" s="5"/>
      <c r="B255" s="5"/>
      <c r="D255" s="7"/>
      <c r="E255" s="7"/>
      <c r="K255" s="11"/>
      <c r="Q255" s="8"/>
    </row>
    <row r="256" spans="1:17" ht="12.75">
      <c r="A256" s="5"/>
      <c r="B256" s="5"/>
      <c r="D256" s="7"/>
      <c r="E256" s="7"/>
      <c r="K256" s="11"/>
      <c r="Q256" s="8"/>
    </row>
    <row r="257" spans="1:17" ht="12.75">
      <c r="A257" s="5"/>
      <c r="B257" s="5"/>
      <c r="D257" s="7"/>
      <c r="E257" s="7"/>
      <c r="K257" s="11"/>
      <c r="Q257" s="8"/>
    </row>
    <row r="258" spans="1:17" ht="12.75">
      <c r="A258" s="5"/>
      <c r="B258" s="5"/>
      <c r="D258" s="7"/>
      <c r="E258" s="7"/>
      <c r="K258" s="11"/>
      <c r="Q258" s="8"/>
    </row>
    <row r="259" spans="1:17" ht="12.75">
      <c r="A259" s="5"/>
      <c r="B259" s="5"/>
      <c r="D259" s="7"/>
      <c r="E259" s="7"/>
      <c r="K259" s="11"/>
      <c r="Q259" s="8"/>
    </row>
    <row r="260" spans="1:17" ht="12.75">
      <c r="A260" s="5"/>
      <c r="B260" s="5"/>
      <c r="D260" s="7"/>
      <c r="E260" s="7"/>
      <c r="K260" s="11"/>
      <c r="Q260" s="8"/>
    </row>
    <row r="261" spans="1:17" ht="12.75">
      <c r="A261" s="5"/>
      <c r="B261" s="5"/>
      <c r="D261" s="7"/>
      <c r="E261" s="7"/>
      <c r="K261" s="11"/>
      <c r="Q261" s="8"/>
    </row>
    <row r="262" spans="1:17" ht="12.75">
      <c r="A262" s="5"/>
      <c r="B262" s="5"/>
      <c r="D262" s="7"/>
      <c r="E262" s="7"/>
      <c r="K262" s="11"/>
      <c r="Q262" s="8"/>
    </row>
    <row r="263" spans="1:17" ht="12.75">
      <c r="A263" s="5"/>
      <c r="B263" s="5"/>
      <c r="D263" s="7"/>
      <c r="E263" s="7"/>
      <c r="K263" s="11"/>
      <c r="Q263" s="8"/>
    </row>
    <row r="264" spans="1:17" ht="12.75">
      <c r="A264" s="5"/>
      <c r="B264" s="5"/>
      <c r="D264" s="7"/>
      <c r="E264" s="7"/>
      <c r="K264" s="11"/>
      <c r="Q264" s="8"/>
    </row>
    <row r="265" spans="1:17" ht="12.75">
      <c r="A265" s="5"/>
      <c r="B265" s="5"/>
      <c r="D265" s="7"/>
      <c r="E265" s="7"/>
      <c r="K265" s="11"/>
      <c r="Q265" s="8"/>
    </row>
    <row r="266" spans="1:17" ht="12.75">
      <c r="A266" s="5"/>
      <c r="B266" s="5"/>
      <c r="D266" s="7"/>
      <c r="E266" s="7"/>
      <c r="K266" s="11"/>
      <c r="Q266" s="8"/>
    </row>
    <row r="267" spans="1:17" ht="12.75">
      <c r="A267" s="5"/>
      <c r="B267" s="5"/>
      <c r="D267" s="7"/>
      <c r="E267" s="7"/>
      <c r="K267" s="11"/>
      <c r="Q267" s="8"/>
    </row>
    <row r="268" spans="1:17" ht="12.75">
      <c r="A268" s="5"/>
      <c r="B268" s="5"/>
      <c r="D268" s="7"/>
      <c r="E268" s="7"/>
      <c r="K268" s="11"/>
      <c r="Q268" s="8"/>
    </row>
    <row r="269" spans="1:17" ht="12.75">
      <c r="A269" s="5"/>
      <c r="B269" s="5"/>
      <c r="D269" s="7"/>
      <c r="E269" s="7"/>
      <c r="K269" s="11"/>
      <c r="Q269" s="8"/>
    </row>
    <row r="270" spans="1:17" ht="12.75">
      <c r="A270" s="5"/>
      <c r="B270" s="5"/>
      <c r="D270" s="7"/>
      <c r="E270" s="7"/>
      <c r="K270" s="11"/>
      <c r="Q270" s="8"/>
    </row>
    <row r="271" spans="1:17" ht="12.75">
      <c r="A271" s="5"/>
      <c r="B271" s="5"/>
      <c r="D271" s="7"/>
      <c r="E271" s="7"/>
      <c r="K271" s="11"/>
      <c r="Q271" s="8"/>
    </row>
    <row r="272" spans="1:17" ht="12.75">
      <c r="A272" s="5"/>
      <c r="B272" s="5"/>
      <c r="D272" s="7"/>
      <c r="E272" s="7"/>
      <c r="K272" s="11"/>
      <c r="Q272" s="8"/>
    </row>
    <row r="273" spans="1:17" ht="12.75">
      <c r="A273" s="5"/>
      <c r="B273" s="5"/>
      <c r="D273" s="7"/>
      <c r="E273" s="7"/>
      <c r="K273" s="11"/>
      <c r="Q273" s="8"/>
    </row>
    <row r="274" spans="1:17" ht="12.75">
      <c r="A274" s="5"/>
      <c r="B274" s="5"/>
      <c r="D274" s="7"/>
      <c r="E274" s="7"/>
      <c r="K274" s="11"/>
      <c r="Q274" s="8"/>
    </row>
    <row r="275" spans="1:17" ht="12.75">
      <c r="A275" s="5"/>
      <c r="B275" s="5"/>
      <c r="D275" s="7"/>
      <c r="E275" s="7"/>
      <c r="K275" s="11"/>
      <c r="Q275" s="8"/>
    </row>
    <row r="276" spans="1:17" ht="12.75">
      <c r="A276" s="5"/>
      <c r="B276" s="5"/>
      <c r="D276" s="7"/>
      <c r="E276" s="7"/>
      <c r="K276" s="11"/>
      <c r="Q276" s="8"/>
    </row>
    <row r="277" spans="1:17" ht="12.75">
      <c r="A277" s="5"/>
      <c r="B277" s="5"/>
      <c r="D277" s="7"/>
      <c r="E277" s="7"/>
      <c r="K277" s="11"/>
      <c r="Q277" s="8"/>
    </row>
    <row r="278" spans="1:17" ht="12.75">
      <c r="A278" s="5"/>
      <c r="B278" s="5"/>
      <c r="D278" s="7"/>
      <c r="E278" s="7"/>
      <c r="K278" s="11"/>
      <c r="Q278" s="8"/>
    </row>
    <row r="279" spans="1:17" ht="12.75">
      <c r="A279" s="5"/>
      <c r="B279" s="5"/>
      <c r="D279" s="7"/>
      <c r="E279" s="7"/>
      <c r="K279" s="11"/>
      <c r="Q279" s="8"/>
    </row>
    <row r="280" spans="1:17" ht="12.75">
      <c r="A280" s="5"/>
      <c r="B280" s="5"/>
      <c r="D280" s="7"/>
      <c r="E280" s="7"/>
      <c r="K280" s="11"/>
      <c r="Q280" s="8"/>
    </row>
    <row r="281" spans="1:17" ht="12.75">
      <c r="A281" s="5"/>
      <c r="B281" s="5"/>
      <c r="D281" s="7"/>
      <c r="E281" s="7"/>
      <c r="K281" s="11"/>
      <c r="Q281" s="8"/>
    </row>
    <row r="282" spans="1:17" ht="12.75">
      <c r="A282" s="5"/>
      <c r="B282" s="5"/>
      <c r="D282" s="7"/>
      <c r="E282" s="7"/>
      <c r="K282" s="11"/>
      <c r="Q282" s="8"/>
    </row>
    <row r="283" spans="1:17" ht="12.75">
      <c r="A283" s="5"/>
      <c r="B283" s="5"/>
      <c r="D283" s="7"/>
      <c r="E283" s="7"/>
      <c r="K283" s="11"/>
      <c r="Q283" s="8"/>
    </row>
    <row r="284" spans="1:17" ht="12.75">
      <c r="A284" s="5"/>
      <c r="B284" s="5"/>
      <c r="D284" s="7"/>
      <c r="E284" s="7"/>
      <c r="K284" s="11"/>
      <c r="Q284" s="8"/>
    </row>
    <row r="285" spans="1:17" ht="12.75">
      <c r="A285" s="5"/>
      <c r="B285" s="5"/>
      <c r="D285" s="7"/>
      <c r="E285" s="7"/>
      <c r="K285" s="11"/>
      <c r="Q285" s="8"/>
    </row>
    <row r="286" spans="1:17" ht="12.75">
      <c r="A286" s="5"/>
      <c r="B286" s="5"/>
      <c r="D286" s="7"/>
      <c r="E286" s="7"/>
      <c r="K286" s="11"/>
      <c r="Q286" s="8"/>
    </row>
    <row r="287" spans="1:17" ht="12.75">
      <c r="A287" s="5"/>
      <c r="B287" s="5"/>
      <c r="D287" s="7"/>
      <c r="E287" s="7"/>
      <c r="K287" s="11"/>
      <c r="Q287" s="8"/>
    </row>
    <row r="288" spans="1:17" ht="12.75">
      <c r="A288" s="5"/>
      <c r="B288" s="5"/>
      <c r="D288" s="7"/>
      <c r="E288" s="7"/>
      <c r="K288" s="11"/>
      <c r="Q288" s="8"/>
    </row>
    <row r="289" spans="1:17" ht="12.75">
      <c r="A289" s="5"/>
      <c r="B289" s="5"/>
      <c r="D289" s="7"/>
      <c r="E289" s="7"/>
      <c r="K289" s="11"/>
      <c r="Q289" s="8"/>
    </row>
    <row r="290" spans="1:17" ht="12.75">
      <c r="A290" s="5"/>
      <c r="B290" s="5"/>
      <c r="D290" s="7"/>
      <c r="E290" s="7"/>
      <c r="K290" s="11"/>
      <c r="Q290" s="8"/>
    </row>
    <row r="291" spans="1:17" ht="12.75">
      <c r="A291" s="5"/>
      <c r="B291" s="5"/>
      <c r="D291" s="7"/>
      <c r="E291" s="7"/>
      <c r="K291" s="11"/>
      <c r="Q291" s="8"/>
    </row>
    <row r="292" spans="1:17" ht="12.75">
      <c r="A292" s="5"/>
      <c r="B292" s="5"/>
      <c r="D292" s="7"/>
      <c r="E292" s="7"/>
      <c r="K292" s="11"/>
      <c r="Q292" s="8"/>
    </row>
    <row r="293" spans="1:17" ht="12.75">
      <c r="A293" s="5"/>
      <c r="B293" s="5"/>
      <c r="D293" s="7"/>
      <c r="E293" s="7"/>
      <c r="K293" s="11"/>
      <c r="Q293" s="8"/>
    </row>
    <row r="294" spans="1:17" ht="12.75">
      <c r="A294" s="5"/>
      <c r="B294" s="5"/>
      <c r="D294" s="7"/>
      <c r="E294" s="7"/>
      <c r="K294" s="11"/>
      <c r="Q294" s="8"/>
    </row>
    <row r="295" spans="1:17" ht="12.75">
      <c r="A295" s="5"/>
      <c r="B295" s="5"/>
      <c r="D295" s="7"/>
      <c r="E295" s="7"/>
      <c r="K295" s="11"/>
      <c r="Q295" s="8"/>
    </row>
    <row r="296" spans="1:17" ht="12.75">
      <c r="A296" s="5"/>
      <c r="B296" s="5"/>
      <c r="D296" s="7"/>
      <c r="E296" s="7"/>
      <c r="K296" s="11"/>
      <c r="Q296" s="8"/>
    </row>
    <row r="297" spans="1:17" ht="12.75">
      <c r="A297" s="5"/>
      <c r="B297" s="5"/>
      <c r="D297" s="7"/>
      <c r="E297" s="7"/>
      <c r="K297" s="11"/>
      <c r="Q297" s="8"/>
    </row>
    <row r="298" spans="1:17" ht="12.75">
      <c r="A298" s="5"/>
      <c r="B298" s="5"/>
      <c r="D298" s="7"/>
      <c r="E298" s="7"/>
      <c r="K298" s="11"/>
      <c r="Q298" s="8"/>
    </row>
    <row r="299" spans="1:17" ht="12.75">
      <c r="A299" s="5"/>
      <c r="B299" s="5"/>
      <c r="D299" s="7"/>
      <c r="E299" s="7"/>
      <c r="K299" s="11"/>
      <c r="Q299" s="8"/>
    </row>
    <row r="300" spans="1:17" ht="12.75">
      <c r="A300" s="5"/>
      <c r="B300" s="5"/>
      <c r="D300" s="7"/>
      <c r="E300" s="7"/>
      <c r="K300" s="11"/>
      <c r="Q300" s="8"/>
    </row>
    <row r="301" spans="1:17" ht="12.75">
      <c r="A301" s="5"/>
      <c r="B301" s="5"/>
      <c r="D301" s="7"/>
      <c r="E301" s="7"/>
      <c r="K301" s="11"/>
      <c r="Q301" s="8"/>
    </row>
    <row r="302" spans="1:17" ht="12.75">
      <c r="A302" s="5"/>
      <c r="B302" s="5"/>
      <c r="D302" s="7"/>
      <c r="E302" s="7"/>
      <c r="K302" s="11"/>
      <c r="Q302" s="8"/>
    </row>
    <row r="303" spans="1:17" ht="12.75">
      <c r="A303" s="5"/>
      <c r="B303" s="5"/>
      <c r="D303" s="7"/>
      <c r="E303" s="7"/>
      <c r="K303" s="11"/>
      <c r="Q303" s="8"/>
    </row>
    <row r="304" spans="1:17" ht="12.75">
      <c r="A304" s="5"/>
      <c r="B304" s="5"/>
      <c r="D304" s="7"/>
      <c r="E304" s="7"/>
      <c r="K304" s="11"/>
      <c r="Q304" s="8"/>
    </row>
    <row r="305" spans="1:17" ht="12.75">
      <c r="A305" s="5"/>
      <c r="B305" s="5"/>
      <c r="D305" s="7"/>
      <c r="E305" s="7"/>
      <c r="K305" s="11"/>
      <c r="Q305" s="8"/>
    </row>
    <row r="306" spans="1:17" ht="12.75">
      <c r="A306" s="5"/>
      <c r="B306" s="5"/>
      <c r="D306" s="7"/>
      <c r="E306" s="7"/>
      <c r="K306" s="11"/>
      <c r="Q306" s="8"/>
    </row>
    <row r="307" spans="1:17" ht="12.75">
      <c r="A307" s="5"/>
      <c r="B307" s="5"/>
      <c r="D307" s="7"/>
      <c r="E307" s="7"/>
      <c r="K307" s="11"/>
      <c r="Q307" s="8"/>
    </row>
    <row r="308" spans="1:17" ht="12.75">
      <c r="A308" s="5"/>
      <c r="B308" s="5"/>
      <c r="D308" s="7"/>
      <c r="E308" s="7"/>
      <c r="K308" s="11"/>
      <c r="Q308" s="8"/>
    </row>
    <row r="309" spans="1:17" ht="12.75">
      <c r="A309" s="5"/>
      <c r="B309" s="5"/>
      <c r="D309" s="7"/>
      <c r="E309" s="7"/>
      <c r="K309" s="11"/>
      <c r="Q309" s="8"/>
    </row>
    <row r="310" spans="1:17" ht="12.75">
      <c r="A310" s="5"/>
      <c r="B310" s="5"/>
      <c r="D310" s="7"/>
      <c r="E310" s="7"/>
      <c r="K310" s="11"/>
      <c r="Q310" s="8"/>
    </row>
    <row r="311" spans="1:17" ht="12.75">
      <c r="A311" s="5"/>
      <c r="B311" s="5"/>
      <c r="D311" s="7"/>
      <c r="E311" s="7"/>
      <c r="K311" s="11"/>
      <c r="Q311" s="8"/>
    </row>
    <row r="312" spans="1:17" ht="12.75">
      <c r="A312" s="5"/>
      <c r="B312" s="5"/>
      <c r="D312" s="7"/>
      <c r="E312" s="7"/>
      <c r="K312" s="11"/>
      <c r="Q312" s="8"/>
    </row>
    <row r="313" spans="1:17" ht="12.75">
      <c r="A313" s="5"/>
      <c r="B313" s="5"/>
      <c r="D313" s="7"/>
      <c r="E313" s="7"/>
      <c r="K313" s="11"/>
      <c r="Q313" s="8"/>
    </row>
    <row r="314" spans="1:17" ht="12.75">
      <c r="A314" s="5"/>
      <c r="B314" s="5"/>
      <c r="D314" s="7"/>
      <c r="E314" s="7"/>
      <c r="K314" s="11"/>
      <c r="Q314" s="8"/>
    </row>
    <row r="315" spans="1:17" ht="12.75">
      <c r="A315" s="5"/>
      <c r="B315" s="5"/>
      <c r="D315" s="7"/>
      <c r="E315" s="7"/>
      <c r="K315" s="11"/>
      <c r="Q315" s="8"/>
    </row>
    <row r="316" spans="1:17" ht="12.75">
      <c r="A316" s="5"/>
      <c r="B316" s="5"/>
      <c r="D316" s="7"/>
      <c r="E316" s="7"/>
      <c r="K316" s="11"/>
      <c r="Q316" s="8"/>
    </row>
    <row r="317" spans="1:17" ht="12.75">
      <c r="A317" s="5"/>
      <c r="B317" s="5"/>
      <c r="D317" s="7"/>
      <c r="E317" s="7"/>
      <c r="K317" s="11"/>
      <c r="Q317" s="8"/>
    </row>
    <row r="318" spans="1:17" ht="12.75">
      <c r="A318" s="5"/>
      <c r="B318" s="5"/>
      <c r="D318" s="7"/>
      <c r="E318" s="7"/>
      <c r="K318" s="11"/>
      <c r="Q318" s="8"/>
    </row>
    <row r="319" spans="1:17" ht="12.75">
      <c r="A319" s="5"/>
      <c r="B319" s="5"/>
      <c r="D319" s="7"/>
      <c r="E319" s="7"/>
      <c r="K319" s="11"/>
      <c r="Q319" s="8"/>
    </row>
    <row r="320" spans="1:17" ht="12.75">
      <c r="A320" s="5"/>
      <c r="B320" s="5"/>
      <c r="D320" s="7"/>
      <c r="E320" s="7"/>
      <c r="K320" s="11"/>
      <c r="Q320" s="8"/>
    </row>
    <row r="321" spans="1:17" ht="12.75">
      <c r="A321" s="5"/>
      <c r="B321" s="5"/>
      <c r="D321" s="7"/>
      <c r="E321" s="7"/>
      <c r="K321" s="11"/>
      <c r="Q321" s="8"/>
    </row>
    <row r="322" spans="1:17" ht="12.75">
      <c r="A322" s="5"/>
      <c r="B322" s="5"/>
      <c r="D322" s="7"/>
      <c r="E322" s="7"/>
      <c r="K322" s="11"/>
      <c r="Q322" s="8"/>
    </row>
    <row r="323" spans="1:17" ht="12.75">
      <c r="A323" s="5"/>
      <c r="B323" s="5"/>
      <c r="D323" s="7"/>
      <c r="E323" s="7"/>
      <c r="K323" s="11"/>
      <c r="Q323" s="8"/>
    </row>
    <row r="324" spans="1:17" ht="12.75">
      <c r="A324" s="5"/>
      <c r="B324" s="5"/>
      <c r="D324" s="7"/>
      <c r="E324" s="7"/>
      <c r="K324" s="11"/>
      <c r="Q324" s="8"/>
    </row>
    <row r="325" spans="1:17" ht="12.75">
      <c r="A325" s="5"/>
      <c r="B325" s="5"/>
      <c r="D325" s="7"/>
      <c r="E325" s="7"/>
      <c r="K325" s="11"/>
      <c r="Q325" s="8"/>
    </row>
    <row r="326" spans="1:17" ht="12.75">
      <c r="A326" s="5"/>
      <c r="B326" s="5"/>
      <c r="K326" s="11"/>
      <c r="Q326" s="8"/>
    </row>
    <row r="327" spans="1:17" ht="12.75">
      <c r="A327" s="5"/>
      <c r="B327" s="5"/>
      <c r="K327" s="11"/>
      <c r="Q327" s="8"/>
    </row>
    <row r="328" spans="1:17" ht="12.75">
      <c r="A328" s="5"/>
      <c r="B328" s="5"/>
      <c r="K328" s="11"/>
      <c r="Q328" s="8"/>
    </row>
    <row r="329" spans="1:17" ht="12.75">
      <c r="A329" s="5"/>
      <c r="B329" s="5"/>
      <c r="K329" s="11"/>
      <c r="Q329" s="8"/>
    </row>
    <row r="330" spans="1:17" ht="12.75">
      <c r="A330" s="5"/>
      <c r="B330" s="5"/>
      <c r="K330" s="11"/>
      <c r="Q330" s="8"/>
    </row>
    <row r="331" spans="1:17" ht="12.75">
      <c r="A331" s="5"/>
      <c r="B331" s="5"/>
      <c r="K331" s="11"/>
      <c r="Q331" s="8"/>
    </row>
    <row r="332" spans="1:17" ht="12.75">
      <c r="A332" s="5"/>
      <c r="B332" s="5"/>
      <c r="K332" s="11"/>
      <c r="Q332" s="8"/>
    </row>
    <row r="333" spans="1:17" ht="12.75">
      <c r="A333" s="5"/>
      <c r="B333" s="5"/>
      <c r="K333" s="11"/>
      <c r="Q333" s="8"/>
    </row>
    <row r="334" spans="1:17" ht="12.75">
      <c r="A334" s="5"/>
      <c r="B334" s="5"/>
      <c r="K334" s="11"/>
      <c r="Q334" s="8"/>
    </row>
    <row r="335" spans="1:17" ht="12.75">
      <c r="A335" s="5"/>
      <c r="B335" s="5"/>
      <c r="K335" s="11"/>
      <c r="Q335" s="8"/>
    </row>
    <row r="336" spans="1:17" ht="12.75">
      <c r="A336" s="5"/>
      <c r="B336" s="5"/>
      <c r="K336" s="11"/>
      <c r="Q336" s="8"/>
    </row>
    <row r="337" spans="1:17" ht="12.75">
      <c r="A337" s="5"/>
      <c r="B337" s="5"/>
      <c r="K337" s="11"/>
      <c r="Q337" s="8"/>
    </row>
    <row r="338" spans="1:17" ht="12.75">
      <c r="A338" s="5"/>
      <c r="B338" s="5"/>
      <c r="K338" s="11"/>
      <c r="Q338" s="8"/>
    </row>
    <row r="339" spans="1:17" ht="12.75">
      <c r="A339" s="5"/>
      <c r="B339" s="5"/>
      <c r="K339" s="11"/>
      <c r="Q339" s="8"/>
    </row>
    <row r="340" spans="1:17" ht="12.75">
      <c r="A340" s="5"/>
      <c r="B340" s="5"/>
      <c r="K340" s="11"/>
      <c r="Q340" s="8"/>
    </row>
    <row r="341" spans="1:17" ht="12.75">
      <c r="A341" s="5"/>
      <c r="B341" s="5"/>
      <c r="K341" s="11"/>
      <c r="Q341" s="8"/>
    </row>
    <row r="342" spans="1:17" ht="12.75">
      <c r="A342" s="5"/>
      <c r="B342" s="5"/>
      <c r="K342" s="11"/>
      <c r="Q342" s="8"/>
    </row>
    <row r="343" spans="1:17" ht="12.75">
      <c r="A343" s="5"/>
      <c r="B343" s="5"/>
      <c r="K343" s="11"/>
      <c r="Q343" s="8"/>
    </row>
    <row r="344" spans="1:17" ht="12.75">
      <c r="A344" s="5"/>
      <c r="B344" s="5"/>
      <c r="K344" s="11"/>
      <c r="Q344" s="8"/>
    </row>
    <row r="345" spans="1:17" ht="12.75">
      <c r="A345" s="5"/>
      <c r="B345" s="5"/>
      <c r="K345" s="11"/>
      <c r="Q345" s="8"/>
    </row>
    <row r="346" spans="1:17" ht="12.75">
      <c r="A346" s="5"/>
      <c r="B346" s="5"/>
      <c r="K346" s="11"/>
      <c r="Q346" s="8"/>
    </row>
    <row r="347" spans="1:17" ht="12.75">
      <c r="A347" s="5"/>
      <c r="B347" s="5"/>
      <c r="K347" s="11"/>
      <c r="Q347" s="8"/>
    </row>
    <row r="348" spans="1:17" ht="12.75">
      <c r="A348" s="5"/>
      <c r="B348" s="5"/>
      <c r="K348" s="11"/>
      <c r="Q348" s="8"/>
    </row>
    <row r="349" spans="1:17" ht="12.75">
      <c r="A349" s="5"/>
      <c r="B349" s="5"/>
      <c r="Q349" s="8"/>
    </row>
    <row r="350" spans="1:17" ht="12.75">
      <c r="A350" s="5"/>
      <c r="B350" s="5"/>
      <c r="K350" s="11"/>
      <c r="Q350" s="8"/>
    </row>
    <row r="351" spans="1:17" ht="12.75">
      <c r="A351" s="5"/>
      <c r="B351" s="5"/>
      <c r="K351" s="11"/>
      <c r="Q351" s="8"/>
    </row>
    <row r="352" spans="1:17" ht="12.75">
      <c r="A352" s="5"/>
      <c r="B352" s="5"/>
      <c r="K352" s="11"/>
      <c r="Q352" s="8"/>
    </row>
    <row r="353" spans="1:17" ht="12.75">
      <c r="A353" s="5"/>
      <c r="B353" s="5"/>
      <c r="K353" s="11"/>
      <c r="Q353" s="8"/>
    </row>
    <row r="354" spans="1:17" ht="12.75">
      <c r="A354" s="5"/>
      <c r="B354" s="5"/>
      <c r="K354" s="11"/>
      <c r="Q354" s="8"/>
    </row>
    <row r="355" spans="1:17" ht="12.75">
      <c r="A355" s="5"/>
      <c r="B355" s="5"/>
      <c r="K355" s="11"/>
      <c r="Q355" s="8"/>
    </row>
    <row r="356" spans="1:17" ht="12.75">
      <c r="A356" s="5"/>
      <c r="B356" s="5"/>
      <c r="K356" s="11"/>
      <c r="Q356" s="8"/>
    </row>
    <row r="357" spans="1:17" ht="12.75">
      <c r="A357" s="5"/>
      <c r="B357" s="5"/>
      <c r="K357" s="11"/>
      <c r="Q357" s="8"/>
    </row>
    <row r="358" spans="1:17" ht="12.75">
      <c r="A358" s="5"/>
      <c r="B358" s="5"/>
      <c r="K358" s="11"/>
      <c r="Q358" s="8"/>
    </row>
    <row r="359" spans="1:17" ht="12.75">
      <c r="A359" s="5"/>
      <c r="B359" s="5"/>
      <c r="K359" s="11"/>
      <c r="Q359" s="8"/>
    </row>
    <row r="360" spans="1:17" ht="12.75">
      <c r="A360" s="5"/>
      <c r="B360" s="5"/>
      <c r="K360" s="11"/>
      <c r="Q360" s="8"/>
    </row>
    <row r="361" spans="1:17" ht="12.75">
      <c r="A361" s="5"/>
      <c r="B361" s="5"/>
      <c r="K361" s="11"/>
      <c r="Q361" s="8"/>
    </row>
    <row r="362" spans="1:17" ht="12.75">
      <c r="A362" s="5"/>
      <c r="B362" s="5"/>
      <c r="K362" s="11"/>
      <c r="Q362" s="8"/>
    </row>
    <row r="363" spans="1:17" ht="12.75">
      <c r="A363" s="5"/>
      <c r="B363" s="5"/>
      <c r="K363" s="11"/>
      <c r="Q363" s="8"/>
    </row>
    <row r="364" spans="1:17" ht="12.75">
      <c r="A364" s="5"/>
      <c r="B364" s="5"/>
      <c r="K364" s="11"/>
      <c r="Q364" s="8"/>
    </row>
    <row r="365" spans="1:17" ht="12.75">
      <c r="A365" s="5"/>
      <c r="B365" s="5"/>
      <c r="K365" s="11"/>
      <c r="Q365" s="8"/>
    </row>
    <row r="366" spans="1:17" ht="12.75">
      <c r="A366" s="5"/>
      <c r="B366" s="5"/>
      <c r="K366" s="11"/>
      <c r="Q366" s="8"/>
    </row>
    <row r="367" spans="1:17" ht="12.75">
      <c r="A367" s="5"/>
      <c r="B367" s="5"/>
      <c r="K367" s="11"/>
      <c r="Q367" s="8"/>
    </row>
    <row r="368" spans="1:17" ht="12.75">
      <c r="A368" s="5"/>
      <c r="B368" s="5"/>
      <c r="K368" s="11"/>
      <c r="Q368" s="8"/>
    </row>
    <row r="369" spans="1:17" ht="12.75">
      <c r="A369" s="5"/>
      <c r="B369" s="5"/>
      <c r="K369" s="11"/>
      <c r="Q369" s="8"/>
    </row>
    <row r="370" spans="1:17" ht="12.75">
      <c r="A370" s="5"/>
      <c r="B370" s="5"/>
      <c r="K370" s="11"/>
      <c r="Q370" s="8"/>
    </row>
    <row r="371" spans="1:17" ht="12.75">
      <c r="A371" s="5"/>
      <c r="B371" s="5"/>
      <c r="K371" s="11"/>
      <c r="Q371" s="8"/>
    </row>
    <row r="372" spans="1:17" ht="12.75">
      <c r="A372" s="5"/>
      <c r="B372" s="5"/>
      <c r="K372" s="11"/>
      <c r="Q372" s="8"/>
    </row>
    <row r="373" spans="1:17" ht="12.75">
      <c r="A373" s="5"/>
      <c r="B373" s="5"/>
      <c r="K373" s="11"/>
      <c r="Q373" s="8"/>
    </row>
    <row r="374" spans="1:17" ht="12.75">
      <c r="A374" s="5"/>
      <c r="B374" s="5"/>
      <c r="K374" s="11"/>
      <c r="Q374" s="8"/>
    </row>
    <row r="375" spans="1:17" ht="12.75">
      <c r="A375" s="5"/>
      <c r="B375" s="5"/>
      <c r="K375" s="11"/>
      <c r="Q375" s="8"/>
    </row>
    <row r="376" spans="1:17" ht="12.75">
      <c r="A376" s="5"/>
      <c r="B376" s="5"/>
      <c r="K376" s="12"/>
      <c r="Q376" s="8"/>
    </row>
    <row r="377" spans="1:17" ht="12.75">
      <c r="A377" s="5"/>
      <c r="B377" s="5"/>
      <c r="K377" s="11"/>
      <c r="Q377" s="8"/>
    </row>
    <row r="378" spans="1:17" ht="12.75">
      <c r="A378" s="5"/>
      <c r="B378" s="5"/>
      <c r="K378" s="11"/>
      <c r="Q378" s="8"/>
    </row>
    <row r="379" spans="1:17" ht="12.75">
      <c r="A379" s="5"/>
      <c r="B379" s="5"/>
      <c r="K379" s="11"/>
      <c r="Q379" s="8"/>
    </row>
    <row r="380" spans="1:17" ht="12.75">
      <c r="A380" s="5"/>
      <c r="B380" s="5"/>
      <c r="K380" s="11"/>
      <c r="Q380" s="8"/>
    </row>
    <row r="381" spans="1:17" ht="12.75">
      <c r="A381" s="5"/>
      <c r="B381" s="5"/>
      <c r="K381" s="11"/>
      <c r="Q381" s="8"/>
    </row>
    <row r="382" spans="1:17" ht="12.75">
      <c r="A382" s="5"/>
      <c r="B382" s="5"/>
      <c r="K382" s="11"/>
      <c r="Q382" s="8"/>
    </row>
    <row r="383" spans="1:17" ht="12.75">
      <c r="A383" s="5"/>
      <c r="B383" s="5"/>
      <c r="K383" s="11"/>
      <c r="Q383" s="8"/>
    </row>
    <row r="384" spans="1:17" ht="12.75">
      <c r="A384" s="5"/>
      <c r="B384" s="5"/>
      <c r="K384" s="11"/>
      <c r="Q384" s="8"/>
    </row>
    <row r="385" spans="1:17" ht="12.75">
      <c r="A385" s="5"/>
      <c r="B385" s="5"/>
      <c r="K385" s="11"/>
      <c r="Q385" s="8"/>
    </row>
    <row r="386" spans="1:17" ht="12.75">
      <c r="A386" s="5"/>
      <c r="B386" s="5"/>
      <c r="K386" s="11"/>
      <c r="Q386" s="8"/>
    </row>
    <row r="387" spans="1:17" ht="12.75">
      <c r="A387" s="5"/>
      <c r="B387" s="5"/>
      <c r="K387" s="11"/>
      <c r="Q387" s="8"/>
    </row>
    <row r="388" spans="1:17" ht="12.75">
      <c r="A388" s="5"/>
      <c r="B388" s="5"/>
      <c r="K388" s="11"/>
      <c r="Q388" s="8"/>
    </row>
    <row r="389" spans="1:17" ht="12.75">
      <c r="A389" s="5"/>
      <c r="B389" s="5"/>
      <c r="K389" s="11"/>
      <c r="Q389" s="8"/>
    </row>
    <row r="390" spans="1:17" ht="12.75">
      <c r="A390" s="5"/>
      <c r="B390" s="5"/>
      <c r="K390" s="11"/>
      <c r="Q390" s="8"/>
    </row>
    <row r="391" spans="1:17" ht="12.75">
      <c r="A391" s="5"/>
      <c r="B391" s="5"/>
      <c r="K391" s="11"/>
      <c r="Q391" s="8"/>
    </row>
    <row r="392" spans="1:17" ht="12.75">
      <c r="A392" s="5"/>
      <c r="B392" s="5"/>
      <c r="K392" s="11"/>
      <c r="Q392" s="8"/>
    </row>
    <row r="393" spans="1:17" ht="12.75">
      <c r="A393" s="5"/>
      <c r="B393" s="5"/>
      <c r="K393" s="11"/>
      <c r="Q393" s="8"/>
    </row>
    <row r="394" spans="1:17" ht="12.75">
      <c r="A394" s="5"/>
      <c r="B394" s="5"/>
      <c r="K394" s="11"/>
      <c r="Q394" s="8"/>
    </row>
    <row r="395" spans="1:17" ht="12.75">
      <c r="A395" s="5"/>
      <c r="B395" s="5"/>
      <c r="K395" s="11"/>
      <c r="Q395" s="8"/>
    </row>
    <row r="396" spans="1:17" ht="12.75">
      <c r="A396" s="5"/>
      <c r="B396" s="5"/>
      <c r="K396" s="11"/>
      <c r="Q396" s="8"/>
    </row>
    <row r="397" spans="1:17" ht="12.75">
      <c r="A397" s="5"/>
      <c r="B397" s="5"/>
      <c r="K397" s="11"/>
      <c r="Q397" s="8"/>
    </row>
    <row r="398" spans="1:17" ht="12.75">
      <c r="A398" s="5"/>
      <c r="B398" s="5"/>
      <c r="K398" s="11"/>
      <c r="Q398" s="8"/>
    </row>
    <row r="399" spans="1:17" ht="12.75">
      <c r="A399" s="5"/>
      <c r="B399" s="5"/>
      <c r="K399" s="11"/>
      <c r="Q399" s="8"/>
    </row>
    <row r="400" spans="1:17" ht="12.75">
      <c r="A400" s="5"/>
      <c r="B400" s="5"/>
      <c r="K400" s="11"/>
      <c r="Q400" s="8"/>
    </row>
    <row r="401" spans="1:17" ht="12.75">
      <c r="A401" s="5"/>
      <c r="B401" s="5"/>
      <c r="K401" s="11"/>
      <c r="Q401" s="8"/>
    </row>
    <row r="402" spans="1:17" ht="12.75">
      <c r="A402" s="5"/>
      <c r="B402" s="5"/>
      <c r="K402" s="11"/>
      <c r="Q402" s="8"/>
    </row>
    <row r="403" spans="1:17" ht="12.75">
      <c r="A403" s="5"/>
      <c r="B403" s="5"/>
      <c r="K403" s="11"/>
      <c r="Q403" s="8"/>
    </row>
    <row r="404" spans="1:17" ht="12.75">
      <c r="A404" s="5"/>
      <c r="B404" s="5"/>
      <c r="K404" s="11"/>
      <c r="Q404" s="8"/>
    </row>
    <row r="405" spans="1:17" ht="12.75">
      <c r="A405" s="5"/>
      <c r="B405" s="5"/>
      <c r="K405" s="11"/>
      <c r="Q405" s="8"/>
    </row>
    <row r="406" spans="1:17" ht="12.75">
      <c r="A406" s="5"/>
      <c r="B406" s="5"/>
      <c r="Q406" s="8"/>
    </row>
    <row r="407" spans="1:17" ht="12.75">
      <c r="A407" s="5"/>
      <c r="B407" s="5"/>
      <c r="K407" s="11"/>
      <c r="Q407" s="8"/>
    </row>
    <row r="408" spans="1:17" ht="12.75">
      <c r="A408" s="5"/>
      <c r="B408" s="5"/>
      <c r="K408" s="11"/>
      <c r="Q408" s="8"/>
    </row>
    <row r="409" spans="1:17" ht="12.75">
      <c r="A409" s="5"/>
      <c r="B409" s="5"/>
      <c r="K409" s="11"/>
      <c r="Q409" s="8"/>
    </row>
    <row r="410" spans="1:17" ht="12.75">
      <c r="A410" s="5"/>
      <c r="B410" s="5"/>
      <c r="K410" s="11"/>
      <c r="Q410" s="8"/>
    </row>
    <row r="411" spans="1:17" ht="12.75">
      <c r="A411" s="5"/>
      <c r="B411" s="5"/>
      <c r="K411" s="11"/>
      <c r="Q411" s="8"/>
    </row>
    <row r="412" spans="1:17" ht="12.75">
      <c r="A412" s="5"/>
      <c r="B412" s="5"/>
      <c r="K412" s="11"/>
      <c r="Q412" s="8"/>
    </row>
    <row r="413" spans="1:17" ht="12.75">
      <c r="A413" s="5"/>
      <c r="B413" s="5"/>
      <c r="K413" s="11"/>
      <c r="Q413" s="8"/>
    </row>
    <row r="414" spans="1:17" ht="12.75">
      <c r="A414" s="5"/>
      <c r="B414" s="5"/>
      <c r="K414" s="11"/>
      <c r="Q414" s="8"/>
    </row>
    <row r="415" spans="1:17" ht="12.75">
      <c r="A415" s="5"/>
      <c r="B415" s="5"/>
      <c r="K415" s="11"/>
      <c r="Q415" s="8"/>
    </row>
    <row r="416" spans="1:17" ht="12.75">
      <c r="A416" s="5"/>
      <c r="B416" s="5"/>
      <c r="K416" s="11"/>
      <c r="Q416" s="8"/>
    </row>
    <row r="417" spans="1:17" ht="12.75">
      <c r="A417" s="5"/>
      <c r="B417" s="5"/>
      <c r="K417" s="12"/>
      <c r="Q417" s="8"/>
    </row>
    <row r="418" spans="1:17" ht="12.75">
      <c r="A418" s="5"/>
      <c r="B418" s="5"/>
      <c r="K418" s="11"/>
      <c r="Q418" s="8"/>
    </row>
    <row r="419" spans="1:17" ht="12.75">
      <c r="A419" s="5"/>
      <c r="B419" s="5"/>
      <c r="K419" s="11"/>
      <c r="Q419" s="8"/>
    </row>
    <row r="420" spans="1:17" ht="12.75">
      <c r="A420" s="5"/>
      <c r="B420" s="5"/>
      <c r="K420" s="11"/>
      <c r="Q420" s="8"/>
    </row>
    <row r="421" spans="1:17" ht="12.75">
      <c r="A421" s="5"/>
      <c r="B421" s="5"/>
      <c r="K421" s="11"/>
      <c r="Q421" s="8"/>
    </row>
    <row r="422" spans="1:17" ht="12.75">
      <c r="A422" s="5"/>
      <c r="B422" s="5"/>
      <c r="K422" s="11"/>
      <c r="Q422" s="8"/>
    </row>
    <row r="423" spans="1:17" ht="12.75">
      <c r="A423" s="5"/>
      <c r="B423" s="5"/>
      <c r="K423" s="11"/>
      <c r="Q423" s="8"/>
    </row>
    <row r="424" spans="1:17" ht="12.75">
      <c r="A424" s="5"/>
      <c r="B424" s="5"/>
      <c r="K424" s="11"/>
      <c r="Q424" s="8"/>
    </row>
    <row r="425" spans="1:17" ht="12.75">
      <c r="A425" s="5"/>
      <c r="B425" s="5"/>
      <c r="K425" s="11"/>
      <c r="Q425" s="8"/>
    </row>
    <row r="426" spans="1:17" ht="12.75">
      <c r="A426" s="5"/>
      <c r="B426" s="5"/>
      <c r="K426" s="11"/>
      <c r="Q426" s="8"/>
    </row>
    <row r="427" spans="1:17" ht="12.75">
      <c r="A427" s="5"/>
      <c r="B427" s="5"/>
      <c r="K427" s="12"/>
      <c r="Q427" s="8"/>
    </row>
    <row r="428" spans="1:17" ht="12.75">
      <c r="A428" s="5"/>
      <c r="B428" s="5"/>
      <c r="K428" s="11"/>
      <c r="Q428" s="8"/>
    </row>
    <row r="429" spans="1:17" ht="12.75">
      <c r="A429" s="5"/>
      <c r="B429" s="5"/>
      <c r="K429" s="11"/>
      <c r="Q429" s="8"/>
    </row>
    <row r="430" spans="1:17" ht="12.75">
      <c r="A430" s="5"/>
      <c r="B430" s="5"/>
      <c r="K430" s="11"/>
      <c r="Q430" s="8"/>
    </row>
    <row r="431" spans="1:17" ht="12.75">
      <c r="A431" s="5"/>
      <c r="B431" s="5"/>
      <c r="K431" s="11"/>
      <c r="Q431" s="8"/>
    </row>
    <row r="432" spans="1:17" ht="12.75">
      <c r="A432" s="5"/>
      <c r="B432" s="5"/>
      <c r="K432" s="11"/>
      <c r="Q432" s="8"/>
    </row>
    <row r="433" spans="1:17" ht="12.75">
      <c r="A433" s="5"/>
      <c r="B433" s="5"/>
      <c r="K433" s="11"/>
      <c r="Q433" s="8"/>
    </row>
    <row r="434" spans="1:17" ht="12.75">
      <c r="A434" s="5"/>
      <c r="B434" s="5"/>
      <c r="K434" s="11"/>
      <c r="Q434" s="8"/>
    </row>
    <row r="435" spans="1:17" ht="12.75">
      <c r="A435" s="5"/>
      <c r="B435" s="5"/>
      <c r="K435" s="11"/>
      <c r="Q435" s="8"/>
    </row>
    <row r="436" spans="1:17" ht="12.75">
      <c r="A436" s="5"/>
      <c r="B436" s="5"/>
      <c r="K436" s="11"/>
      <c r="Q436" s="8"/>
    </row>
    <row r="437" spans="1:17" ht="12.75">
      <c r="A437" s="5"/>
      <c r="B437" s="5"/>
      <c r="K437" s="11"/>
      <c r="Q437" s="8"/>
    </row>
    <row r="438" spans="1:17" ht="12.75">
      <c r="A438" s="5"/>
      <c r="B438" s="5"/>
      <c r="K438" s="11"/>
      <c r="Q438" s="8"/>
    </row>
    <row r="439" spans="1:17" ht="12.75">
      <c r="A439" s="5"/>
      <c r="B439" s="5"/>
      <c r="K439" s="11"/>
      <c r="Q439" s="8"/>
    </row>
    <row r="440" spans="1:17" ht="12.75">
      <c r="A440" s="5"/>
      <c r="B440" s="5"/>
      <c r="K440" s="11"/>
      <c r="Q440" s="8"/>
    </row>
    <row r="441" spans="1:17" ht="12.75">
      <c r="A441" s="5"/>
      <c r="B441" s="5"/>
      <c r="K441" s="11"/>
      <c r="Q441" s="8"/>
    </row>
    <row r="442" spans="1:17" ht="12.75">
      <c r="A442" s="5"/>
      <c r="B442" s="5"/>
      <c r="K442" s="11"/>
      <c r="Q442" s="8"/>
    </row>
    <row r="443" spans="1:17" ht="12.75">
      <c r="A443" s="5"/>
      <c r="B443" s="5"/>
      <c r="K443" s="11"/>
      <c r="Q443" s="8"/>
    </row>
    <row r="444" spans="1:17" ht="12.75">
      <c r="A444" s="5"/>
      <c r="B444" s="5"/>
      <c r="K444" s="11"/>
      <c r="Q444" s="8"/>
    </row>
    <row r="445" spans="1:17" ht="12.75">
      <c r="A445" s="5"/>
      <c r="B445" s="5"/>
      <c r="K445" s="11"/>
      <c r="Q445" s="8"/>
    </row>
    <row r="446" spans="1:17" ht="12.75">
      <c r="A446" s="5"/>
      <c r="B446" s="5"/>
      <c r="K446" s="11"/>
      <c r="Q446" s="8"/>
    </row>
    <row r="447" spans="1:17" ht="12.75">
      <c r="A447" s="5"/>
      <c r="B447" s="5"/>
      <c r="K447" s="11"/>
      <c r="Q447" s="8"/>
    </row>
    <row r="448" spans="1:17" ht="12.75">
      <c r="A448" s="5"/>
      <c r="B448" s="5"/>
      <c r="K448" s="11"/>
      <c r="Q448" s="8"/>
    </row>
    <row r="449" spans="1:17" ht="12.75">
      <c r="A449" s="5"/>
      <c r="B449" s="5"/>
      <c r="K449" s="11"/>
      <c r="Q449" s="8"/>
    </row>
    <row r="450" spans="1:17" ht="12.75">
      <c r="A450" s="5"/>
      <c r="B450" s="5"/>
      <c r="K450" s="11"/>
      <c r="Q450" s="8"/>
    </row>
    <row r="451" spans="1:17" ht="12.75">
      <c r="A451" s="5"/>
      <c r="B451" s="5"/>
      <c r="K451" s="11"/>
      <c r="Q451" s="8"/>
    </row>
    <row r="452" spans="1:17" ht="12.75">
      <c r="A452" s="5"/>
      <c r="B452" s="5"/>
      <c r="K452" s="11"/>
      <c r="Q452" s="8"/>
    </row>
    <row r="453" spans="1:17" ht="12.75">
      <c r="A453" s="5"/>
      <c r="B453" s="5"/>
      <c r="K453" s="11"/>
      <c r="Q453" s="8"/>
    </row>
    <row r="454" spans="1:17" ht="12.75">
      <c r="A454" s="5"/>
      <c r="B454" s="5"/>
      <c r="K454" s="11"/>
      <c r="Q454" s="8"/>
    </row>
    <row r="455" spans="1:17" ht="12.75">
      <c r="A455" s="5"/>
      <c r="B455" s="5"/>
      <c r="K455" s="11"/>
      <c r="Q455" s="8"/>
    </row>
    <row r="456" spans="1:17" ht="12.75">
      <c r="A456" s="5"/>
      <c r="B456" s="5"/>
      <c r="K456" s="11"/>
      <c r="Q456" s="8"/>
    </row>
    <row r="457" spans="1:17" ht="12.75">
      <c r="A457" s="5"/>
      <c r="B457" s="5"/>
      <c r="K457" s="11"/>
      <c r="Q457" s="8"/>
    </row>
    <row r="458" spans="1:17" ht="12.75">
      <c r="A458" s="5"/>
      <c r="B458" s="5"/>
      <c r="K458" s="11"/>
      <c r="Q458" s="8"/>
    </row>
    <row r="459" spans="1:17" ht="12.75">
      <c r="A459" s="5"/>
      <c r="B459" s="5"/>
      <c r="K459" s="11"/>
      <c r="Q459" s="8"/>
    </row>
    <row r="460" spans="1:17" ht="12.75">
      <c r="A460" s="5"/>
      <c r="B460" s="5"/>
      <c r="K460" s="11"/>
      <c r="Q460" s="8"/>
    </row>
    <row r="461" spans="1:17" ht="12.75">
      <c r="A461" s="5"/>
      <c r="B461" s="5"/>
      <c r="K461" s="11"/>
      <c r="Q461" s="8"/>
    </row>
    <row r="462" spans="1:17" ht="12.75">
      <c r="A462" s="5"/>
      <c r="B462" s="5"/>
      <c r="K462" s="11"/>
      <c r="Q462" s="8"/>
    </row>
    <row r="463" spans="1:17" ht="12.75">
      <c r="A463" s="5"/>
      <c r="B463" s="5"/>
      <c r="K463" s="11"/>
      <c r="Q463" s="8"/>
    </row>
    <row r="464" spans="1:17" ht="12.75">
      <c r="A464" s="5"/>
      <c r="B464" s="5"/>
      <c r="K464" s="11"/>
      <c r="Q464" s="8"/>
    </row>
    <row r="465" spans="1:17" ht="12.75">
      <c r="A465" s="5"/>
      <c r="B465" s="5"/>
      <c r="K465" s="11"/>
      <c r="Q465" s="8"/>
    </row>
    <row r="466" spans="1:17" ht="12.75">
      <c r="A466" s="5"/>
      <c r="B466" s="5"/>
      <c r="K466" s="11"/>
      <c r="Q466" s="8"/>
    </row>
    <row r="467" spans="1:17" ht="12.75">
      <c r="A467" s="5"/>
      <c r="B467" s="5"/>
      <c r="K467" s="11"/>
      <c r="Q467" s="8"/>
    </row>
    <row r="468" spans="1:17" ht="12.75">
      <c r="A468" s="5"/>
      <c r="B468" s="5"/>
      <c r="K468" s="11"/>
      <c r="Q468" s="8"/>
    </row>
    <row r="469" spans="1:17" ht="12.75">
      <c r="A469" s="5"/>
      <c r="B469" s="5"/>
      <c r="K469" s="11"/>
      <c r="Q469" s="8"/>
    </row>
    <row r="470" spans="1:17" ht="12.75">
      <c r="A470" s="5"/>
      <c r="B470" s="5"/>
      <c r="K470" s="11"/>
      <c r="Q470" s="8"/>
    </row>
    <row r="471" spans="1:17" ht="12.75">
      <c r="A471" s="5"/>
      <c r="B471" s="5"/>
      <c r="K471" s="11"/>
      <c r="Q471" s="8"/>
    </row>
    <row r="472" spans="1:17" ht="12.75">
      <c r="A472" s="5"/>
      <c r="B472" s="5"/>
      <c r="K472" s="11"/>
      <c r="Q472" s="8"/>
    </row>
    <row r="473" spans="1:17" ht="12.75">
      <c r="A473" s="5"/>
      <c r="B473" s="5"/>
      <c r="K473" s="11"/>
      <c r="Q473" s="8"/>
    </row>
    <row r="474" spans="1:17" ht="12.75">
      <c r="A474" s="5"/>
      <c r="B474" s="5"/>
      <c r="K474" s="11"/>
      <c r="Q474" s="8"/>
    </row>
    <row r="475" spans="1:17" ht="12.75">
      <c r="A475" s="5"/>
      <c r="B475" s="5"/>
      <c r="K475" s="11"/>
      <c r="Q475" s="8"/>
    </row>
    <row r="476" spans="1:17" ht="12.75">
      <c r="A476" s="5"/>
      <c r="B476" s="5"/>
      <c r="K476" s="11"/>
      <c r="Q476" s="8"/>
    </row>
    <row r="477" spans="1:17" ht="12.75">
      <c r="A477" s="5"/>
      <c r="B477" s="5"/>
      <c r="K477" s="11"/>
      <c r="Q477" s="8"/>
    </row>
    <row r="478" spans="1:17" ht="12.75">
      <c r="A478" s="5"/>
      <c r="B478" s="5"/>
      <c r="K478" s="11"/>
      <c r="Q478" s="8"/>
    </row>
    <row r="479" spans="1:17" ht="12.75">
      <c r="A479" s="5"/>
      <c r="B479" s="5"/>
      <c r="K479" s="11"/>
      <c r="Q479" s="8"/>
    </row>
    <row r="480" spans="1:17" ht="12.75">
      <c r="A480" s="5"/>
      <c r="B480" s="5"/>
      <c r="K480" s="11"/>
      <c r="Q480" s="8"/>
    </row>
    <row r="481" spans="1:17" ht="12.75">
      <c r="A481" s="5"/>
      <c r="B481" s="5"/>
      <c r="K481" s="11"/>
      <c r="Q481" s="8"/>
    </row>
    <row r="482" spans="1:17" ht="12.75">
      <c r="A482" s="5"/>
      <c r="B482" s="5"/>
      <c r="K482" s="11"/>
      <c r="Q482" s="8"/>
    </row>
    <row r="483" spans="1:17" ht="12.75">
      <c r="A483" s="5"/>
      <c r="B483" s="5"/>
      <c r="K483" s="11"/>
      <c r="Q483" s="8"/>
    </row>
    <row r="484" spans="1:17" ht="12.75">
      <c r="A484" s="5"/>
      <c r="B484" s="5"/>
      <c r="K484" s="11"/>
      <c r="Q484" s="8"/>
    </row>
    <row r="485" spans="1:17" ht="12.75">
      <c r="A485" s="5"/>
      <c r="B485" s="5"/>
      <c r="K485" s="11"/>
      <c r="Q485" s="8"/>
    </row>
    <row r="486" spans="1:17" ht="12.75">
      <c r="A486" s="5"/>
      <c r="B486" s="5"/>
      <c r="K486" s="11"/>
      <c r="Q486" s="8"/>
    </row>
    <row r="487" spans="1:17" ht="12.75">
      <c r="A487" s="5"/>
      <c r="B487" s="5"/>
      <c r="K487" s="11"/>
      <c r="Q487" s="8"/>
    </row>
    <row r="488" spans="1:17" ht="12.75">
      <c r="A488" s="5"/>
      <c r="B488" s="5"/>
      <c r="K488" s="11"/>
      <c r="Q488" s="8"/>
    </row>
    <row r="489" spans="1:17" ht="12.75">
      <c r="A489" s="5"/>
      <c r="B489" s="5"/>
      <c r="K489" s="11"/>
      <c r="Q489" s="8"/>
    </row>
    <row r="490" spans="1:17" ht="12.75">
      <c r="A490" s="5"/>
      <c r="B490" s="5"/>
      <c r="K490" s="11"/>
      <c r="Q490" s="8"/>
    </row>
    <row r="491" spans="1:17" ht="12.75">
      <c r="A491" s="5"/>
      <c r="B491" s="5"/>
      <c r="K491" s="11"/>
      <c r="Q491" s="8"/>
    </row>
    <row r="492" spans="1:17" ht="12.75">
      <c r="A492" s="5"/>
      <c r="B492" s="5"/>
      <c r="K492" s="11"/>
      <c r="Q492" s="8"/>
    </row>
    <row r="493" spans="1:17" ht="12.75">
      <c r="A493" s="5"/>
      <c r="B493" s="5"/>
      <c r="K493" s="11"/>
      <c r="Q493" s="8"/>
    </row>
    <row r="494" spans="1:17" ht="12.75">
      <c r="A494" s="5"/>
      <c r="B494" s="5"/>
      <c r="K494" s="11"/>
      <c r="Q494" s="8"/>
    </row>
    <row r="495" spans="1:17" ht="12.75">
      <c r="A495" s="5"/>
      <c r="B495" s="5"/>
      <c r="K495" s="11"/>
      <c r="Q495" s="8"/>
    </row>
    <row r="496" spans="1:17" ht="12.75">
      <c r="A496" s="5"/>
      <c r="B496" s="5"/>
      <c r="K496" s="11"/>
      <c r="Q496" s="8"/>
    </row>
    <row r="497" spans="1:17" ht="12.75">
      <c r="A497" s="5"/>
      <c r="B497" s="5"/>
      <c r="K497" s="11"/>
      <c r="Q497" s="8"/>
    </row>
    <row r="498" spans="1:17" ht="12.75">
      <c r="A498" s="5"/>
      <c r="B498" s="5"/>
      <c r="K498" s="11"/>
      <c r="Q498" s="8"/>
    </row>
    <row r="499" spans="1:17" ht="12.75">
      <c r="A499" s="5"/>
      <c r="B499" s="5"/>
      <c r="K499" s="11"/>
      <c r="Q499" s="8"/>
    </row>
    <row r="500" spans="1:17" ht="12.75">
      <c r="A500" s="5"/>
      <c r="B500" s="5"/>
      <c r="K500" s="11"/>
      <c r="Q500" s="8"/>
    </row>
    <row r="501" spans="1:17" ht="12.75">
      <c r="A501" s="5"/>
      <c r="B501" s="5"/>
      <c r="K501" s="11"/>
      <c r="Q501" s="8"/>
    </row>
    <row r="502" spans="1:17" ht="12.75">
      <c r="A502" s="5"/>
      <c r="B502" s="5"/>
      <c r="K502" s="11"/>
      <c r="Q502" s="8"/>
    </row>
    <row r="503" spans="1:17" ht="12.75">
      <c r="A503" s="5"/>
      <c r="B503" s="5"/>
      <c r="K503" s="11"/>
      <c r="Q503" s="8"/>
    </row>
    <row r="504" spans="1:17" ht="12.75">
      <c r="A504" s="5"/>
      <c r="B504" s="5"/>
      <c r="K504" s="11"/>
      <c r="Q504" s="8"/>
    </row>
    <row r="505" spans="1:17" ht="12.75">
      <c r="A505" s="5"/>
      <c r="B505" s="5"/>
      <c r="K505" s="11"/>
      <c r="Q505" s="8"/>
    </row>
    <row r="506" spans="1:17" ht="12.75">
      <c r="A506" s="5"/>
      <c r="B506" s="5"/>
      <c r="K506" s="11"/>
      <c r="Q506" s="8"/>
    </row>
    <row r="507" spans="1:17" ht="12.75">
      <c r="A507" s="5"/>
      <c r="B507" s="5"/>
      <c r="K507" s="11"/>
      <c r="Q507" s="8"/>
    </row>
    <row r="508" spans="1:17" ht="12.75">
      <c r="A508" s="5"/>
      <c r="B508" s="5"/>
      <c r="K508" s="11"/>
      <c r="Q508" s="8"/>
    </row>
    <row r="509" spans="1:17" ht="12.75">
      <c r="A509" s="5"/>
      <c r="B509" s="5"/>
      <c r="K509" s="11"/>
      <c r="Q509" s="8"/>
    </row>
    <row r="510" spans="1:17" ht="12.75">
      <c r="A510" s="5"/>
      <c r="B510" s="5"/>
      <c r="K510" s="11"/>
      <c r="Q510" s="8"/>
    </row>
    <row r="511" ht="12.75">
      <c r="B511" s="5"/>
    </row>
  </sheetData>
  <sheetProtection/>
  <printOptions/>
  <pageMargins left="0.75" right="0.31" top="1" bottom="0.73"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X486"/>
  <sheetViews>
    <sheetView zoomScalePageLayoutView="0" workbookViewId="0" topLeftCell="A1">
      <pane ySplit="2" topLeftCell="A3" activePane="bottomLeft" state="frozen"/>
      <selection pane="topLeft" activeCell="B147" sqref="B147"/>
      <selection pane="bottomLeft" activeCell="B147" sqref="B147"/>
    </sheetView>
  </sheetViews>
  <sheetFormatPr defaultColWidth="8.8515625" defaultRowHeight="12.75"/>
  <cols>
    <col min="1" max="2" width="7.8515625" style="9" customWidth="1"/>
    <col min="3" max="3" width="3.00390625" style="6" customWidth="1"/>
    <col min="4" max="4" width="3.8515625" style="6" customWidth="1"/>
    <col min="5" max="5" width="3.421875" style="6" customWidth="1"/>
    <col min="6" max="6" width="0.71875" style="6" hidden="1" customWidth="1"/>
    <col min="7" max="7" width="5.8515625" style="0" hidden="1" customWidth="1"/>
    <col min="8" max="8" width="2.8515625" style="6" hidden="1" customWidth="1"/>
    <col min="9" max="9" width="4.7109375" style="6" customWidth="1"/>
    <col min="10" max="10" width="4.8515625" style="6" customWidth="1"/>
    <col min="11" max="11" width="10.140625" style="8" bestFit="1" customWidth="1"/>
    <col min="12" max="12" width="0.71875" style="0" customWidth="1"/>
    <col min="13" max="13" width="4.7109375" style="0" customWidth="1"/>
    <col min="14" max="14" width="10.00390625" style="0" customWidth="1"/>
    <col min="15" max="15" width="14.8515625" style="101" customWidth="1"/>
    <col min="16" max="16" width="21.28125" style="101" customWidth="1"/>
    <col min="17" max="17" width="20.8515625" style="101" customWidth="1"/>
    <col min="18" max="18" width="7.7109375" style="9" customWidth="1"/>
    <col min="19" max="19" width="8.140625" style="101" customWidth="1"/>
    <col min="20" max="20" width="29.421875" style="0" customWidth="1"/>
    <col min="21" max="21" width="9.140625" style="6" customWidth="1"/>
    <col min="22" max="23" width="8.8515625" style="0" customWidth="1"/>
    <col min="24" max="24" width="10.28125" style="0" customWidth="1"/>
    <col min="25" max="26" width="8.8515625" style="0" customWidth="1"/>
    <col min="27" max="27" width="13.140625" style="0" customWidth="1"/>
    <col min="28" max="28" width="8.8515625" style="0" customWidth="1"/>
    <col min="29" max="29" width="22.421875" style="0" customWidth="1"/>
  </cols>
  <sheetData>
    <row r="1" ht="18">
      <c r="A1" s="108" t="s">
        <v>223</v>
      </c>
    </row>
    <row r="2" spans="1:21" s="3" customFormat="1" ht="12.75">
      <c r="A2" s="1" t="s">
        <v>10</v>
      </c>
      <c r="B2" s="1" t="s">
        <v>11</v>
      </c>
      <c r="C2" s="2" t="s">
        <v>12</v>
      </c>
      <c r="D2" s="2" t="s">
        <v>13</v>
      </c>
      <c r="E2" s="2" t="s">
        <v>14</v>
      </c>
      <c r="F2" s="2" t="s">
        <v>15</v>
      </c>
      <c r="G2" s="1" t="s">
        <v>16</v>
      </c>
      <c r="H2" s="2" t="s">
        <v>17</v>
      </c>
      <c r="I2" s="2" t="s">
        <v>18</v>
      </c>
      <c r="J2" s="2" t="s">
        <v>17</v>
      </c>
      <c r="K2" s="1" t="s">
        <v>19</v>
      </c>
      <c r="L2" s="1" t="s">
        <v>20</v>
      </c>
      <c r="M2" s="1"/>
      <c r="N2" s="1" t="s">
        <v>21</v>
      </c>
      <c r="O2" s="1" t="s">
        <v>224</v>
      </c>
      <c r="P2" s="1" t="s">
        <v>22</v>
      </c>
      <c r="Q2" s="1" t="s">
        <v>563</v>
      </c>
      <c r="R2" s="1" t="s">
        <v>422</v>
      </c>
      <c r="S2" s="1" t="s">
        <v>23</v>
      </c>
      <c r="U2" s="4"/>
    </row>
    <row r="3" spans="1:24" ht="12.75">
      <c r="A3" s="5" t="s">
        <v>24</v>
      </c>
      <c r="B3" s="5" t="s">
        <v>25</v>
      </c>
      <c r="C3" s="6" t="s">
        <v>26</v>
      </c>
      <c r="D3" s="7">
        <v>29.019178082191782</v>
      </c>
      <c r="E3" s="7" t="s">
        <v>27</v>
      </c>
      <c r="G3" t="s">
        <v>28</v>
      </c>
      <c r="H3" s="6">
        <v>0</v>
      </c>
      <c r="I3" s="6" t="s">
        <v>29</v>
      </c>
      <c r="J3" s="6" t="str">
        <f aca="true" t="shared" si="0" ref="J3:J34">IF(H3=1,"Yes","No")</f>
        <v>No</v>
      </c>
      <c r="K3" s="8">
        <v>36424</v>
      </c>
      <c r="L3">
        <v>5</v>
      </c>
      <c r="M3" s="96">
        <f>DAYS360(K3,N3)/360</f>
        <v>4.9944444444444445</v>
      </c>
      <c r="N3" s="8">
        <v>38249</v>
      </c>
      <c r="O3" s="101" t="s">
        <v>30</v>
      </c>
      <c r="P3" s="101" t="s">
        <v>31</v>
      </c>
      <c r="Q3" s="101" t="s">
        <v>32</v>
      </c>
      <c r="R3" s="107">
        <v>30056</v>
      </c>
      <c r="S3" s="101" t="s">
        <v>708</v>
      </c>
      <c r="X3" s="8"/>
    </row>
    <row r="4" spans="1:24" ht="12.75">
      <c r="A4" s="5" t="s">
        <v>33</v>
      </c>
      <c r="B4" s="5" t="s">
        <v>34</v>
      </c>
      <c r="C4" s="6" t="s">
        <v>35</v>
      </c>
      <c r="D4" s="7">
        <v>41.087671232876716</v>
      </c>
      <c r="E4" s="7" t="s">
        <v>27</v>
      </c>
      <c r="G4" t="s">
        <v>28</v>
      </c>
      <c r="H4" s="6">
        <v>1</v>
      </c>
      <c r="I4" s="6" t="s">
        <v>29</v>
      </c>
      <c r="J4" s="6" t="str">
        <f t="shared" si="0"/>
        <v>Yes</v>
      </c>
      <c r="K4" s="8">
        <v>35059</v>
      </c>
      <c r="L4">
        <v>8.8</v>
      </c>
      <c r="M4" s="96">
        <f aca="true" t="shared" si="1" ref="M4:M67">DAYS360(K4,N4)/360</f>
        <v>8.75</v>
      </c>
      <c r="N4" s="8">
        <v>38256</v>
      </c>
      <c r="O4" s="101" t="s">
        <v>36</v>
      </c>
      <c r="P4" s="101" t="s">
        <v>31</v>
      </c>
      <c r="Q4" s="101" t="s">
        <v>32</v>
      </c>
      <c r="R4" s="107">
        <v>32800.08</v>
      </c>
      <c r="S4" s="101" t="s">
        <v>708</v>
      </c>
      <c r="X4" s="8"/>
    </row>
    <row r="5" spans="1:24" ht="12.75">
      <c r="A5" s="5" t="s">
        <v>37</v>
      </c>
      <c r="B5" s="5" t="s">
        <v>38</v>
      </c>
      <c r="C5" s="6" t="s">
        <v>35</v>
      </c>
      <c r="D5" s="7">
        <v>57.21095890410959</v>
      </c>
      <c r="E5" s="7" t="s">
        <v>27</v>
      </c>
      <c r="G5" t="s">
        <v>28</v>
      </c>
      <c r="H5" s="6">
        <v>0</v>
      </c>
      <c r="I5" s="6" t="s">
        <v>29</v>
      </c>
      <c r="J5" s="6" t="str">
        <f t="shared" si="0"/>
        <v>No</v>
      </c>
      <c r="K5" s="8">
        <v>37797</v>
      </c>
      <c r="L5">
        <v>1.2</v>
      </c>
      <c r="M5" s="96">
        <f t="shared" si="1"/>
        <v>1.2527777777777778</v>
      </c>
      <c r="N5" s="8">
        <v>38256</v>
      </c>
      <c r="O5" s="101" t="s">
        <v>39</v>
      </c>
      <c r="P5" s="101" t="s">
        <v>31</v>
      </c>
      <c r="Q5" s="101" t="s">
        <v>32</v>
      </c>
      <c r="R5" s="107">
        <v>25110</v>
      </c>
      <c r="S5" s="101" t="s">
        <v>708</v>
      </c>
      <c r="X5" s="8"/>
    </row>
    <row r="6" spans="1:24" ht="12.75">
      <c r="A6" s="5" t="s">
        <v>40</v>
      </c>
      <c r="B6" s="5" t="s">
        <v>41</v>
      </c>
      <c r="C6" s="6" t="s">
        <v>26</v>
      </c>
      <c r="D6" s="7">
        <v>47.84931506849315</v>
      </c>
      <c r="E6" s="7" t="s">
        <v>27</v>
      </c>
      <c r="G6" t="s">
        <v>28</v>
      </c>
      <c r="H6" s="6">
        <v>0</v>
      </c>
      <c r="I6" s="6" t="s">
        <v>29</v>
      </c>
      <c r="J6" s="6" t="str">
        <f t="shared" si="0"/>
        <v>No</v>
      </c>
      <c r="K6" s="8">
        <v>36851</v>
      </c>
      <c r="L6">
        <v>3.9</v>
      </c>
      <c r="M6" s="96">
        <f t="shared" si="1"/>
        <v>3.886111111111111</v>
      </c>
      <c r="N6" s="8">
        <v>38270</v>
      </c>
      <c r="O6" s="101" t="s">
        <v>42</v>
      </c>
      <c r="P6" s="101" t="s">
        <v>31</v>
      </c>
      <c r="Q6" s="101" t="s">
        <v>32</v>
      </c>
      <c r="R6" s="107">
        <v>27538</v>
      </c>
      <c r="S6" s="101" t="s">
        <v>708</v>
      </c>
      <c r="X6" s="8"/>
    </row>
    <row r="7" spans="1:24" ht="12.75">
      <c r="A7" s="5" t="s">
        <v>43</v>
      </c>
      <c r="B7" s="5" t="s">
        <v>44</v>
      </c>
      <c r="C7" s="6" t="s">
        <v>26</v>
      </c>
      <c r="D7" s="7">
        <v>43.83561643835616</v>
      </c>
      <c r="E7" s="7" t="s">
        <v>27</v>
      </c>
      <c r="G7" t="s">
        <v>28</v>
      </c>
      <c r="H7" s="6">
        <v>1</v>
      </c>
      <c r="I7" s="6" t="s">
        <v>29</v>
      </c>
      <c r="J7" s="6" t="str">
        <f t="shared" si="0"/>
        <v>Yes</v>
      </c>
      <c r="K7" s="8">
        <v>35406</v>
      </c>
      <c r="L7">
        <v>7.9</v>
      </c>
      <c r="M7" s="96">
        <f t="shared" si="1"/>
        <v>7.936111111111111</v>
      </c>
      <c r="N7" s="8">
        <v>38305</v>
      </c>
      <c r="O7" s="101" t="s">
        <v>36</v>
      </c>
      <c r="P7" s="101" t="s">
        <v>31</v>
      </c>
      <c r="Q7" s="101" t="s">
        <v>32</v>
      </c>
      <c r="R7" s="107">
        <v>31426.08</v>
      </c>
      <c r="S7" s="101" t="s">
        <v>708</v>
      </c>
      <c r="X7" s="8"/>
    </row>
    <row r="8" spans="1:24" ht="12.75">
      <c r="A8" s="5" t="s">
        <v>45</v>
      </c>
      <c r="B8" s="5" t="s">
        <v>46</v>
      </c>
      <c r="C8" s="6" t="s">
        <v>26</v>
      </c>
      <c r="D8" s="7">
        <v>50.15890410958904</v>
      </c>
      <c r="E8" s="7" t="s">
        <v>27</v>
      </c>
      <c r="G8" t="s">
        <v>28</v>
      </c>
      <c r="H8" s="6">
        <v>0</v>
      </c>
      <c r="I8" s="6" t="s">
        <v>29</v>
      </c>
      <c r="J8" s="6" t="str">
        <f t="shared" si="0"/>
        <v>No</v>
      </c>
      <c r="K8" s="8">
        <v>38120</v>
      </c>
      <c r="L8">
        <v>0</v>
      </c>
      <c r="M8" s="96">
        <f t="shared" si="1"/>
        <v>0.5583333333333333</v>
      </c>
      <c r="N8" s="8">
        <v>38325</v>
      </c>
      <c r="O8" s="101" t="s">
        <v>47</v>
      </c>
      <c r="P8" s="101" t="s">
        <v>31</v>
      </c>
      <c r="Q8" s="101" t="s">
        <v>32</v>
      </c>
      <c r="R8" s="107">
        <v>25877</v>
      </c>
      <c r="S8" s="101" t="s">
        <v>708</v>
      </c>
      <c r="X8" s="8"/>
    </row>
    <row r="9" spans="1:24" ht="12.75">
      <c r="A9" s="5" t="s">
        <v>48</v>
      </c>
      <c r="B9" s="5" t="s">
        <v>49</v>
      </c>
      <c r="C9" s="6" t="s">
        <v>35</v>
      </c>
      <c r="D9" s="7">
        <v>47.12328767123287</v>
      </c>
      <c r="E9" s="7" t="s">
        <v>50</v>
      </c>
      <c r="G9" t="s">
        <v>28</v>
      </c>
      <c r="H9" s="6">
        <v>1</v>
      </c>
      <c r="I9" s="6" t="s">
        <v>29</v>
      </c>
      <c r="J9" s="6" t="str">
        <f t="shared" si="0"/>
        <v>Yes</v>
      </c>
      <c r="K9" s="8">
        <v>32182</v>
      </c>
      <c r="L9">
        <v>16.8</v>
      </c>
      <c r="M9" s="96">
        <f t="shared" si="1"/>
        <v>16.819444444444443</v>
      </c>
      <c r="N9" s="8">
        <v>38325</v>
      </c>
      <c r="O9" s="101" t="s">
        <v>36</v>
      </c>
      <c r="P9" s="101" t="s">
        <v>31</v>
      </c>
      <c r="Q9" s="101" t="s">
        <v>32</v>
      </c>
      <c r="R9" s="107">
        <v>31255</v>
      </c>
      <c r="S9" s="101" t="s">
        <v>708</v>
      </c>
      <c r="X9" s="8"/>
    </row>
    <row r="10" spans="1:24" ht="12.75">
      <c r="A10" s="5" t="s">
        <v>51</v>
      </c>
      <c r="B10" s="5" t="s">
        <v>52</v>
      </c>
      <c r="C10" s="6" t="s">
        <v>26</v>
      </c>
      <c r="D10" s="7">
        <v>35.11780821917808</v>
      </c>
      <c r="E10" s="7" t="s">
        <v>27</v>
      </c>
      <c r="G10" t="s">
        <v>28</v>
      </c>
      <c r="H10" s="6">
        <v>0</v>
      </c>
      <c r="I10" s="6" t="s">
        <v>29</v>
      </c>
      <c r="J10" s="6" t="str">
        <f t="shared" si="0"/>
        <v>No</v>
      </c>
      <c r="K10" s="8">
        <v>38280</v>
      </c>
      <c r="L10">
        <v>0</v>
      </c>
      <c r="M10" s="96">
        <f t="shared" si="1"/>
        <v>0.12777777777777777</v>
      </c>
      <c r="N10" s="8">
        <v>38327</v>
      </c>
      <c r="O10" s="101" t="s">
        <v>53</v>
      </c>
      <c r="P10" s="101" t="s">
        <v>31</v>
      </c>
      <c r="Q10" s="101" t="s">
        <v>32</v>
      </c>
      <c r="R10" s="107">
        <v>24886</v>
      </c>
      <c r="S10" s="101" t="s">
        <v>708</v>
      </c>
      <c r="X10" s="8"/>
    </row>
    <row r="11" spans="1:24" ht="12.75">
      <c r="A11" s="5" t="s">
        <v>54</v>
      </c>
      <c r="B11" s="5" t="s">
        <v>55</v>
      </c>
      <c r="C11" s="6" t="s">
        <v>35</v>
      </c>
      <c r="D11" s="7">
        <v>42.94794520547945</v>
      </c>
      <c r="E11" s="7" t="s">
        <v>27</v>
      </c>
      <c r="G11" t="s">
        <v>28</v>
      </c>
      <c r="H11" s="6">
        <v>1</v>
      </c>
      <c r="I11" s="6" t="s">
        <v>29</v>
      </c>
      <c r="J11" s="6" t="str">
        <f t="shared" si="0"/>
        <v>Yes</v>
      </c>
      <c r="K11" s="8">
        <v>37670</v>
      </c>
      <c r="L11">
        <v>1.8</v>
      </c>
      <c r="M11" s="96">
        <f t="shared" si="1"/>
        <v>1.8027777777777778</v>
      </c>
      <c r="N11" s="8">
        <v>38328</v>
      </c>
      <c r="O11" s="101" t="s">
        <v>56</v>
      </c>
      <c r="P11" s="101" t="s">
        <v>31</v>
      </c>
      <c r="Q11" s="101" t="s">
        <v>32</v>
      </c>
      <c r="R11" s="107">
        <v>26332.8</v>
      </c>
      <c r="S11" s="101" t="s">
        <v>708</v>
      </c>
      <c r="X11" s="8"/>
    </row>
    <row r="12" spans="1:24" ht="12.75">
      <c r="A12" s="5" t="s">
        <v>57</v>
      </c>
      <c r="B12" s="5" t="s">
        <v>49</v>
      </c>
      <c r="C12" s="6" t="s">
        <v>35</v>
      </c>
      <c r="D12" s="7">
        <v>31.34794520547945</v>
      </c>
      <c r="E12" s="7" t="s">
        <v>27</v>
      </c>
      <c r="G12" t="s">
        <v>28</v>
      </c>
      <c r="H12" s="6">
        <v>1</v>
      </c>
      <c r="I12" s="6" t="s">
        <v>29</v>
      </c>
      <c r="J12" s="6" t="str">
        <f t="shared" si="0"/>
        <v>Yes</v>
      </c>
      <c r="K12" s="8">
        <v>37523</v>
      </c>
      <c r="L12">
        <v>2.3</v>
      </c>
      <c r="M12" s="96">
        <f t="shared" si="1"/>
        <v>2.272222222222222</v>
      </c>
      <c r="N12" s="8">
        <v>38354</v>
      </c>
      <c r="O12" s="101" t="s">
        <v>36</v>
      </c>
      <c r="P12" s="101" t="s">
        <v>31</v>
      </c>
      <c r="Q12" s="101" t="s">
        <v>32</v>
      </c>
      <c r="R12" s="107">
        <v>28056</v>
      </c>
      <c r="S12" s="101" t="s">
        <v>708</v>
      </c>
      <c r="X12" s="8"/>
    </row>
    <row r="13" spans="1:24" ht="12.75">
      <c r="A13" s="5" t="s">
        <v>58</v>
      </c>
      <c r="B13" s="5" t="s">
        <v>59</v>
      </c>
      <c r="C13" s="6" t="s">
        <v>35</v>
      </c>
      <c r="D13" s="7">
        <v>42.47397260273973</v>
      </c>
      <c r="E13" s="7" t="s">
        <v>27</v>
      </c>
      <c r="G13" t="s">
        <v>28</v>
      </c>
      <c r="H13" s="6">
        <v>1</v>
      </c>
      <c r="I13" s="6" t="s">
        <v>29</v>
      </c>
      <c r="J13" s="6" t="str">
        <f t="shared" si="0"/>
        <v>Yes</v>
      </c>
      <c r="K13" s="8">
        <v>36522</v>
      </c>
      <c r="L13">
        <v>5</v>
      </c>
      <c r="M13" s="96">
        <f t="shared" si="1"/>
        <v>5.011111111111111</v>
      </c>
      <c r="N13" s="8">
        <v>38354</v>
      </c>
      <c r="O13" s="101" t="s">
        <v>36</v>
      </c>
      <c r="P13" s="101" t="s">
        <v>31</v>
      </c>
      <c r="Q13" s="101" t="s">
        <v>32</v>
      </c>
      <c r="R13" s="107">
        <v>30056</v>
      </c>
      <c r="S13" s="101" t="s">
        <v>708</v>
      </c>
      <c r="X13" s="8"/>
    </row>
    <row r="14" spans="1:24" ht="12.75">
      <c r="A14" s="5" t="s">
        <v>60</v>
      </c>
      <c r="B14" s="5" t="s">
        <v>61</v>
      </c>
      <c r="C14" s="6" t="s">
        <v>35</v>
      </c>
      <c r="D14" s="7">
        <v>22.715068493150685</v>
      </c>
      <c r="E14" s="7" t="s">
        <v>27</v>
      </c>
      <c r="G14" t="s">
        <v>28</v>
      </c>
      <c r="H14" s="6">
        <v>0</v>
      </c>
      <c r="I14" s="6" t="s">
        <v>29</v>
      </c>
      <c r="J14" s="6" t="str">
        <f t="shared" si="0"/>
        <v>No</v>
      </c>
      <c r="K14" s="8">
        <v>38230</v>
      </c>
      <c r="L14">
        <v>0</v>
      </c>
      <c r="M14" s="96">
        <f t="shared" si="1"/>
        <v>0.35555555555555557</v>
      </c>
      <c r="N14" s="8">
        <v>38360</v>
      </c>
      <c r="O14" s="101" t="s">
        <v>53</v>
      </c>
      <c r="P14" s="101" t="s">
        <v>31</v>
      </c>
      <c r="Q14" s="101" t="s">
        <v>32</v>
      </c>
      <c r="R14" s="107">
        <v>26312</v>
      </c>
      <c r="S14" s="101" t="s">
        <v>708</v>
      </c>
      <c r="X14" s="8"/>
    </row>
    <row r="15" spans="1:24" ht="12.75">
      <c r="A15" s="5" t="s">
        <v>62</v>
      </c>
      <c r="B15" s="5" t="s">
        <v>63</v>
      </c>
      <c r="C15" s="6" t="s">
        <v>35</v>
      </c>
      <c r="D15" s="7">
        <v>64.6054794520548</v>
      </c>
      <c r="E15" s="7" t="s">
        <v>27</v>
      </c>
      <c r="G15" t="s">
        <v>28</v>
      </c>
      <c r="H15" s="6">
        <v>1</v>
      </c>
      <c r="I15" s="6" t="s">
        <v>29</v>
      </c>
      <c r="J15" s="6" t="str">
        <f t="shared" si="0"/>
        <v>Yes</v>
      </c>
      <c r="K15" s="8">
        <v>26212</v>
      </c>
      <c r="L15">
        <v>33.4</v>
      </c>
      <c r="M15" s="96">
        <f t="shared" si="1"/>
        <v>33.33611111111111</v>
      </c>
      <c r="N15" s="8">
        <v>38390</v>
      </c>
      <c r="O15" s="101" t="s">
        <v>64</v>
      </c>
      <c r="P15" s="101" t="s">
        <v>31</v>
      </c>
      <c r="Q15" s="101" t="s">
        <v>32</v>
      </c>
      <c r="R15" s="107">
        <v>42619.2</v>
      </c>
      <c r="S15" s="101" t="s">
        <v>708</v>
      </c>
      <c r="X15" s="8"/>
    </row>
    <row r="16" spans="1:24" ht="12.75">
      <c r="A16" s="5" t="s">
        <v>65</v>
      </c>
      <c r="B16" s="5" t="s">
        <v>55</v>
      </c>
      <c r="C16" s="6" t="s">
        <v>35</v>
      </c>
      <c r="D16" s="7">
        <v>43.07671232876712</v>
      </c>
      <c r="E16" s="7" t="s">
        <v>50</v>
      </c>
      <c r="G16" t="s">
        <v>28</v>
      </c>
      <c r="H16" s="6">
        <v>1</v>
      </c>
      <c r="I16" s="6" t="s">
        <v>29</v>
      </c>
      <c r="J16" s="6" t="str">
        <f t="shared" si="0"/>
        <v>Yes</v>
      </c>
      <c r="K16" s="8">
        <v>38314</v>
      </c>
      <c r="L16">
        <v>0</v>
      </c>
      <c r="M16" s="96">
        <f t="shared" si="1"/>
        <v>0.23055555555555557</v>
      </c>
      <c r="N16" s="8">
        <v>38399</v>
      </c>
      <c r="O16" s="101" t="s">
        <v>36</v>
      </c>
      <c r="P16" s="101" t="s">
        <v>31</v>
      </c>
      <c r="Q16" s="101" t="s">
        <v>32</v>
      </c>
      <c r="R16" s="107">
        <v>24886</v>
      </c>
      <c r="S16" s="101" t="s">
        <v>708</v>
      </c>
      <c r="X16" s="8"/>
    </row>
    <row r="17" spans="1:24" ht="12.75">
      <c r="A17" s="5" t="s">
        <v>66</v>
      </c>
      <c r="B17" s="5" t="s">
        <v>67</v>
      </c>
      <c r="C17" s="6" t="s">
        <v>35</v>
      </c>
      <c r="D17" s="7">
        <v>41.63835616438356</v>
      </c>
      <c r="E17" s="7" t="s">
        <v>27</v>
      </c>
      <c r="G17" t="s">
        <v>28</v>
      </c>
      <c r="H17" s="6">
        <v>1</v>
      </c>
      <c r="I17" s="6" t="s">
        <v>29</v>
      </c>
      <c r="J17" s="6" t="str">
        <f t="shared" si="0"/>
        <v>Yes</v>
      </c>
      <c r="K17" s="8">
        <v>35936</v>
      </c>
      <c r="L17">
        <v>6.7</v>
      </c>
      <c r="M17" s="96">
        <f t="shared" si="1"/>
        <v>6.736111111111111</v>
      </c>
      <c r="N17" s="8">
        <v>38399</v>
      </c>
      <c r="O17" s="101" t="s">
        <v>36</v>
      </c>
      <c r="P17" s="101" t="s">
        <v>68</v>
      </c>
      <c r="Q17" s="101" t="s">
        <v>32</v>
      </c>
      <c r="R17" s="107">
        <v>44931.92</v>
      </c>
      <c r="S17" s="101" t="s">
        <v>69</v>
      </c>
      <c r="X17" s="8"/>
    </row>
    <row r="18" spans="1:24" ht="12.75">
      <c r="A18" s="5" t="s">
        <v>45</v>
      </c>
      <c r="B18" s="5" t="s">
        <v>70</v>
      </c>
      <c r="C18" s="6" t="s">
        <v>26</v>
      </c>
      <c r="D18" s="7">
        <v>23.454794520547946</v>
      </c>
      <c r="E18" s="7" t="s">
        <v>27</v>
      </c>
      <c r="G18" t="s">
        <v>28</v>
      </c>
      <c r="H18" s="6">
        <v>0</v>
      </c>
      <c r="I18" s="6" t="s">
        <v>29</v>
      </c>
      <c r="J18" s="6" t="str">
        <f t="shared" si="0"/>
        <v>No</v>
      </c>
      <c r="K18" s="8">
        <v>38706</v>
      </c>
      <c r="L18">
        <v>0</v>
      </c>
      <c r="M18" s="96">
        <f t="shared" si="1"/>
        <v>0.21388888888888888</v>
      </c>
      <c r="N18" s="8">
        <v>38783</v>
      </c>
      <c r="O18" s="101" t="s">
        <v>53</v>
      </c>
      <c r="P18" s="101" t="s">
        <v>71</v>
      </c>
      <c r="Q18" s="101" t="s">
        <v>72</v>
      </c>
      <c r="R18" s="107">
        <v>26000</v>
      </c>
      <c r="S18" s="101" t="s">
        <v>708</v>
      </c>
      <c r="X18" s="8"/>
    </row>
    <row r="19" spans="1:24" ht="12.75">
      <c r="A19" s="5" t="s">
        <v>73</v>
      </c>
      <c r="B19" s="5" t="s">
        <v>74</v>
      </c>
      <c r="C19" s="6" t="s">
        <v>26</v>
      </c>
      <c r="D19" s="7">
        <v>24.84109589041096</v>
      </c>
      <c r="E19" s="7" t="s">
        <v>27</v>
      </c>
      <c r="G19" t="s">
        <v>28</v>
      </c>
      <c r="H19" s="6">
        <v>0</v>
      </c>
      <c r="I19" s="6" t="s">
        <v>29</v>
      </c>
      <c r="J19" s="6" t="str">
        <f t="shared" si="0"/>
        <v>No</v>
      </c>
      <c r="K19" s="8">
        <v>38678</v>
      </c>
      <c r="L19">
        <v>0</v>
      </c>
      <c r="M19" s="96">
        <f t="shared" si="1"/>
        <v>0.2916666666666667</v>
      </c>
      <c r="N19" s="8">
        <v>38783</v>
      </c>
      <c r="O19" s="101" t="s">
        <v>47</v>
      </c>
      <c r="P19" s="101" t="s">
        <v>71</v>
      </c>
      <c r="Q19" s="101" t="s">
        <v>72</v>
      </c>
      <c r="R19" s="107">
        <v>26000</v>
      </c>
      <c r="S19" s="101" t="s">
        <v>708</v>
      </c>
      <c r="X19" s="8"/>
    </row>
    <row r="20" spans="1:24" ht="12.75">
      <c r="A20" s="5" t="s">
        <v>75</v>
      </c>
      <c r="B20" s="5" t="s">
        <v>76</v>
      </c>
      <c r="C20" s="6" t="s">
        <v>35</v>
      </c>
      <c r="D20" s="7">
        <v>23.78082191780822</v>
      </c>
      <c r="E20" s="7" t="s">
        <v>27</v>
      </c>
      <c r="G20" t="s">
        <v>28</v>
      </c>
      <c r="H20" s="6">
        <v>0</v>
      </c>
      <c r="I20" s="6" t="s">
        <v>29</v>
      </c>
      <c r="J20" s="6" t="str">
        <f t="shared" si="0"/>
        <v>No</v>
      </c>
      <c r="K20" s="8">
        <v>38749</v>
      </c>
      <c r="L20">
        <v>0</v>
      </c>
      <c r="M20" s="96">
        <f t="shared" si="1"/>
        <v>0.11388888888888889</v>
      </c>
      <c r="N20" s="8">
        <v>38788</v>
      </c>
      <c r="O20" s="101" t="s">
        <v>42</v>
      </c>
      <c r="P20" s="101" t="s">
        <v>71</v>
      </c>
      <c r="Q20" s="101" t="s">
        <v>72</v>
      </c>
      <c r="R20" s="107">
        <v>26000</v>
      </c>
      <c r="S20" s="101" t="s">
        <v>708</v>
      </c>
      <c r="X20" s="8"/>
    </row>
    <row r="21" spans="1:24" ht="12.75">
      <c r="A21" s="5" t="s">
        <v>77</v>
      </c>
      <c r="B21" s="5" t="s">
        <v>78</v>
      </c>
      <c r="C21" s="6" t="s">
        <v>35</v>
      </c>
      <c r="D21" s="7">
        <v>39.463013698630135</v>
      </c>
      <c r="E21" s="7" t="s">
        <v>27</v>
      </c>
      <c r="G21" t="s">
        <v>28</v>
      </c>
      <c r="H21" s="6">
        <v>0</v>
      </c>
      <c r="I21" s="6" t="s">
        <v>29</v>
      </c>
      <c r="J21" s="6" t="str">
        <f t="shared" si="0"/>
        <v>No</v>
      </c>
      <c r="K21" s="8">
        <v>38783</v>
      </c>
      <c r="L21">
        <v>0</v>
      </c>
      <c r="M21" s="96">
        <f t="shared" si="1"/>
        <v>0.016666666666666666</v>
      </c>
      <c r="N21" s="8">
        <v>38789</v>
      </c>
      <c r="O21" s="101" t="s">
        <v>79</v>
      </c>
      <c r="P21" s="101" t="s">
        <v>71</v>
      </c>
      <c r="Q21" s="101" t="s">
        <v>72</v>
      </c>
      <c r="R21" s="107">
        <v>26000</v>
      </c>
      <c r="S21" s="101" t="s">
        <v>708</v>
      </c>
      <c r="X21" s="8"/>
    </row>
    <row r="22" spans="1:24" ht="12.75">
      <c r="A22" s="5" t="s">
        <v>48</v>
      </c>
      <c r="B22" s="139" t="s">
        <v>712</v>
      </c>
      <c r="C22" s="6" t="s">
        <v>35</v>
      </c>
      <c r="D22" s="7">
        <v>25.512328767123286</v>
      </c>
      <c r="E22" s="7" t="s">
        <v>27</v>
      </c>
      <c r="G22" t="s">
        <v>28</v>
      </c>
      <c r="H22" s="6">
        <v>0</v>
      </c>
      <c r="I22" s="6" t="s">
        <v>29</v>
      </c>
      <c r="J22" s="6" t="str">
        <f t="shared" si="0"/>
        <v>No</v>
      </c>
      <c r="K22" s="8">
        <v>38727</v>
      </c>
      <c r="L22">
        <v>0</v>
      </c>
      <c r="M22" s="96">
        <f t="shared" si="1"/>
        <v>0.19444444444444445</v>
      </c>
      <c r="N22" s="8">
        <v>38796</v>
      </c>
      <c r="O22" s="101" t="s">
        <v>79</v>
      </c>
      <c r="P22" s="101" t="s">
        <v>71</v>
      </c>
      <c r="Q22" s="101" t="s">
        <v>72</v>
      </c>
      <c r="R22" s="107">
        <v>26000</v>
      </c>
      <c r="S22" s="101" t="s">
        <v>708</v>
      </c>
      <c r="X22" s="8"/>
    </row>
    <row r="23" spans="1:24" ht="12.75">
      <c r="A23" s="5" t="s">
        <v>81</v>
      </c>
      <c r="B23" s="5" t="s">
        <v>82</v>
      </c>
      <c r="C23" s="6" t="s">
        <v>35</v>
      </c>
      <c r="D23" s="7">
        <v>22.564383561643837</v>
      </c>
      <c r="E23" s="7" t="s">
        <v>27</v>
      </c>
      <c r="G23" t="s">
        <v>28</v>
      </c>
      <c r="H23" s="6">
        <v>0</v>
      </c>
      <c r="I23" s="6" t="s">
        <v>29</v>
      </c>
      <c r="J23" s="6" t="str">
        <f t="shared" si="0"/>
        <v>No</v>
      </c>
      <c r="K23" s="8">
        <v>38769</v>
      </c>
      <c r="L23">
        <v>0</v>
      </c>
      <c r="M23" s="96">
        <f t="shared" si="1"/>
        <v>0.1361111111111111</v>
      </c>
      <c r="N23" s="8">
        <v>38817</v>
      </c>
      <c r="O23" s="101" t="s">
        <v>42</v>
      </c>
      <c r="P23" s="101" t="s">
        <v>71</v>
      </c>
      <c r="Q23" s="101" t="s">
        <v>72</v>
      </c>
      <c r="R23" s="107">
        <v>26000</v>
      </c>
      <c r="S23" s="101" t="s">
        <v>708</v>
      </c>
      <c r="X23" s="8"/>
    </row>
    <row r="24" spans="1:24" ht="12.75">
      <c r="A24" s="5" t="s">
        <v>83</v>
      </c>
      <c r="B24" s="5" t="s">
        <v>84</v>
      </c>
      <c r="C24" s="6" t="s">
        <v>35</v>
      </c>
      <c r="D24" s="7">
        <v>28.112328767123287</v>
      </c>
      <c r="E24" s="7" t="s">
        <v>27</v>
      </c>
      <c r="G24" t="s">
        <v>28</v>
      </c>
      <c r="H24" s="6">
        <v>0</v>
      </c>
      <c r="I24" s="6" t="s">
        <v>29</v>
      </c>
      <c r="J24" s="6" t="str">
        <f t="shared" si="0"/>
        <v>No</v>
      </c>
      <c r="K24" s="8">
        <v>38694</v>
      </c>
      <c r="L24">
        <v>0</v>
      </c>
      <c r="M24" s="96">
        <f t="shared" si="1"/>
        <v>0.35833333333333334</v>
      </c>
      <c r="N24" s="8">
        <v>38824</v>
      </c>
      <c r="O24" s="101" t="s">
        <v>42</v>
      </c>
      <c r="P24" s="101" t="s">
        <v>71</v>
      </c>
      <c r="Q24" s="101" t="s">
        <v>72</v>
      </c>
      <c r="R24" s="107">
        <v>26000</v>
      </c>
      <c r="S24" s="101" t="s">
        <v>708</v>
      </c>
      <c r="X24" s="8"/>
    </row>
    <row r="25" spans="1:24" ht="12.75">
      <c r="A25" s="5" t="s">
        <v>85</v>
      </c>
      <c r="B25" s="139" t="s">
        <v>709</v>
      </c>
      <c r="C25" s="6" t="s">
        <v>26</v>
      </c>
      <c r="D25" s="7">
        <v>32.9972602739726</v>
      </c>
      <c r="E25" s="7" t="s">
        <v>86</v>
      </c>
      <c r="G25" t="s">
        <v>28</v>
      </c>
      <c r="H25" s="6">
        <v>1</v>
      </c>
      <c r="I25" s="6" t="s">
        <v>29</v>
      </c>
      <c r="J25" s="6" t="str">
        <f t="shared" si="0"/>
        <v>Yes</v>
      </c>
      <c r="K25" s="8">
        <v>35696</v>
      </c>
      <c r="L25">
        <v>6.5</v>
      </c>
      <c r="M25" s="96">
        <f t="shared" si="1"/>
        <v>6.538888888888889</v>
      </c>
      <c r="N25" s="8">
        <v>38084</v>
      </c>
      <c r="O25" s="101" t="s">
        <v>87</v>
      </c>
      <c r="P25" s="101" t="s">
        <v>88</v>
      </c>
      <c r="Q25" s="101" t="s">
        <v>89</v>
      </c>
      <c r="R25" s="107">
        <v>36292.08</v>
      </c>
      <c r="S25" s="101" t="s">
        <v>69</v>
      </c>
      <c r="X25" s="8"/>
    </row>
    <row r="26" spans="1:24" ht="12.75">
      <c r="A26" s="5" t="s">
        <v>90</v>
      </c>
      <c r="B26" s="5" t="s">
        <v>91</v>
      </c>
      <c r="C26" s="6" t="s">
        <v>35</v>
      </c>
      <c r="D26" s="7">
        <v>66.6054794520548</v>
      </c>
      <c r="E26" s="7" t="s">
        <v>27</v>
      </c>
      <c r="G26" t="s">
        <v>28</v>
      </c>
      <c r="H26" s="6">
        <v>1</v>
      </c>
      <c r="I26" s="6" t="s">
        <v>29</v>
      </c>
      <c r="J26" s="6" t="str">
        <f t="shared" si="0"/>
        <v>Yes</v>
      </c>
      <c r="K26" s="8">
        <v>29837</v>
      </c>
      <c r="L26">
        <v>22.6</v>
      </c>
      <c r="M26" s="96">
        <f t="shared" si="1"/>
        <v>22.580555555555556</v>
      </c>
      <c r="N26" s="8">
        <v>38084</v>
      </c>
      <c r="O26" s="101" t="s">
        <v>92</v>
      </c>
      <c r="P26" s="101" t="s">
        <v>88</v>
      </c>
      <c r="Q26" s="101" t="s">
        <v>89</v>
      </c>
      <c r="R26" s="107">
        <v>38000</v>
      </c>
      <c r="S26" s="101" t="s">
        <v>69</v>
      </c>
      <c r="X26" s="8"/>
    </row>
    <row r="27" spans="1:24" ht="12.75">
      <c r="A27" s="5" t="s">
        <v>93</v>
      </c>
      <c r="B27" s="5" t="s">
        <v>94</v>
      </c>
      <c r="C27" s="6" t="s">
        <v>26</v>
      </c>
      <c r="D27" s="7">
        <v>35.62191780821918</v>
      </c>
      <c r="E27" s="7" t="s">
        <v>95</v>
      </c>
      <c r="G27" t="s">
        <v>28</v>
      </c>
      <c r="H27" s="6">
        <v>1</v>
      </c>
      <c r="I27" s="6" t="s">
        <v>29</v>
      </c>
      <c r="J27" s="6" t="str">
        <f t="shared" si="0"/>
        <v>Yes</v>
      </c>
      <c r="K27" s="8">
        <v>35521</v>
      </c>
      <c r="L27">
        <v>7.1</v>
      </c>
      <c r="M27" s="96">
        <f t="shared" si="1"/>
        <v>7.091666666666667</v>
      </c>
      <c r="N27" s="8">
        <v>38111</v>
      </c>
      <c r="O27" s="101" t="s">
        <v>96</v>
      </c>
      <c r="P27" s="101" t="s">
        <v>88</v>
      </c>
      <c r="Q27" s="101" t="s">
        <v>89</v>
      </c>
      <c r="R27" s="107">
        <v>28500.08</v>
      </c>
      <c r="S27" s="101" t="s">
        <v>69</v>
      </c>
      <c r="X27" s="8"/>
    </row>
    <row r="28" spans="1:24" ht="12.75">
      <c r="A28" s="5" t="s">
        <v>75</v>
      </c>
      <c r="B28" s="5" t="s">
        <v>97</v>
      </c>
      <c r="C28" s="6" t="s">
        <v>35</v>
      </c>
      <c r="D28" s="7">
        <v>37.23013698630137</v>
      </c>
      <c r="E28" s="7" t="s">
        <v>27</v>
      </c>
      <c r="G28" t="s">
        <v>28</v>
      </c>
      <c r="H28" s="6">
        <v>1</v>
      </c>
      <c r="I28" s="6" t="s">
        <v>29</v>
      </c>
      <c r="J28" s="6" t="str">
        <f t="shared" si="0"/>
        <v>Yes</v>
      </c>
      <c r="K28" s="8">
        <v>35353</v>
      </c>
      <c r="L28">
        <v>7.6</v>
      </c>
      <c r="M28" s="96">
        <f t="shared" si="1"/>
        <v>7.575</v>
      </c>
      <c r="N28" s="8">
        <v>38119</v>
      </c>
      <c r="O28" s="101" t="s">
        <v>96</v>
      </c>
      <c r="P28" s="101" t="s">
        <v>88</v>
      </c>
      <c r="Q28" s="101" t="s">
        <v>89</v>
      </c>
      <c r="R28" s="107">
        <v>32647</v>
      </c>
      <c r="S28" s="101" t="s">
        <v>69</v>
      </c>
      <c r="X28" s="8"/>
    </row>
    <row r="29" spans="1:24" ht="12.75">
      <c r="A29" s="5" t="s">
        <v>98</v>
      </c>
      <c r="B29" s="5" t="s">
        <v>99</v>
      </c>
      <c r="C29" s="6" t="s">
        <v>35</v>
      </c>
      <c r="D29" s="7">
        <v>39.42465753424658</v>
      </c>
      <c r="E29" s="7" t="s">
        <v>27</v>
      </c>
      <c r="G29" t="s">
        <v>28</v>
      </c>
      <c r="H29" s="6">
        <v>1</v>
      </c>
      <c r="I29" s="6" t="s">
        <v>29</v>
      </c>
      <c r="J29" s="6" t="str">
        <f t="shared" si="0"/>
        <v>Yes</v>
      </c>
      <c r="K29" s="8">
        <v>31829</v>
      </c>
      <c r="L29">
        <v>17.3</v>
      </c>
      <c r="M29" s="96">
        <f t="shared" si="1"/>
        <v>17.258333333333333</v>
      </c>
      <c r="N29" s="8">
        <v>38131</v>
      </c>
      <c r="O29" s="101" t="s">
        <v>87</v>
      </c>
      <c r="P29" s="101" t="s">
        <v>88</v>
      </c>
      <c r="Q29" s="101" t="s">
        <v>89</v>
      </c>
      <c r="R29" s="107">
        <v>35651.2</v>
      </c>
      <c r="S29" s="101" t="s">
        <v>69</v>
      </c>
      <c r="X29" s="8"/>
    </row>
    <row r="30" spans="1:24" ht="12.75">
      <c r="A30" s="5" t="s">
        <v>37</v>
      </c>
      <c r="B30" s="5" t="s">
        <v>100</v>
      </c>
      <c r="C30" s="6" t="s">
        <v>35</v>
      </c>
      <c r="D30" s="7">
        <v>41.85205479452055</v>
      </c>
      <c r="E30" s="7" t="s">
        <v>27</v>
      </c>
      <c r="G30" t="s">
        <v>28</v>
      </c>
      <c r="H30" s="6">
        <v>0</v>
      </c>
      <c r="I30" s="6" t="s">
        <v>29</v>
      </c>
      <c r="J30" s="6" t="str">
        <f t="shared" si="0"/>
        <v>No</v>
      </c>
      <c r="K30" s="8">
        <v>33018</v>
      </c>
      <c r="L30">
        <v>14</v>
      </c>
      <c r="M30" s="96">
        <f t="shared" si="1"/>
        <v>14.036111111111111</v>
      </c>
      <c r="N30" s="8">
        <v>38146</v>
      </c>
      <c r="O30" s="101" t="s">
        <v>30</v>
      </c>
      <c r="P30" s="101" t="s">
        <v>88</v>
      </c>
      <c r="Q30" s="101" t="s">
        <v>89</v>
      </c>
      <c r="R30" s="107">
        <v>34377.92</v>
      </c>
      <c r="S30" s="101" t="s">
        <v>69</v>
      </c>
      <c r="X30" s="8"/>
    </row>
    <row r="31" spans="1:24" ht="12.75">
      <c r="A31" s="5" t="s">
        <v>101</v>
      </c>
      <c r="B31" s="139" t="s">
        <v>711</v>
      </c>
      <c r="C31" s="6" t="s">
        <v>35</v>
      </c>
      <c r="D31" s="7">
        <v>50.71232876712329</v>
      </c>
      <c r="E31" s="7" t="s">
        <v>27</v>
      </c>
      <c r="G31" t="s">
        <v>28</v>
      </c>
      <c r="H31" s="6">
        <v>1</v>
      </c>
      <c r="I31" s="6" t="s">
        <v>29</v>
      </c>
      <c r="J31" s="6" t="str">
        <f t="shared" si="0"/>
        <v>Yes</v>
      </c>
      <c r="K31" s="8">
        <v>35243</v>
      </c>
      <c r="L31">
        <v>8</v>
      </c>
      <c r="M31" s="96">
        <f t="shared" si="1"/>
        <v>8.008333333333333</v>
      </c>
      <c r="N31" s="8">
        <v>38168</v>
      </c>
      <c r="O31" s="101" t="s">
        <v>96</v>
      </c>
      <c r="P31" s="101" t="s">
        <v>102</v>
      </c>
      <c r="Q31" s="101" t="s">
        <v>89</v>
      </c>
      <c r="R31" s="107">
        <v>37087.92</v>
      </c>
      <c r="S31" s="101" t="s">
        <v>69</v>
      </c>
      <c r="X31" s="8"/>
    </row>
    <row r="32" spans="1:24" ht="12.75">
      <c r="A32" s="5" t="s">
        <v>103</v>
      </c>
      <c r="B32" s="5" t="s">
        <v>104</v>
      </c>
      <c r="C32" s="6" t="s">
        <v>26</v>
      </c>
      <c r="D32" s="7">
        <v>47.18904109589041</v>
      </c>
      <c r="E32" s="7" t="s">
        <v>95</v>
      </c>
      <c r="G32" t="s">
        <v>28</v>
      </c>
      <c r="H32" s="6">
        <v>1</v>
      </c>
      <c r="I32" s="6" t="s">
        <v>29</v>
      </c>
      <c r="J32" s="6" t="str">
        <f t="shared" si="0"/>
        <v>Yes</v>
      </c>
      <c r="K32" s="8">
        <v>36803</v>
      </c>
      <c r="L32">
        <v>3.8</v>
      </c>
      <c r="M32" s="96">
        <f t="shared" si="1"/>
        <v>3.797222222222222</v>
      </c>
      <c r="N32" s="8">
        <v>38189</v>
      </c>
      <c r="O32" s="101" t="s">
        <v>96</v>
      </c>
      <c r="P32" s="101" t="s">
        <v>102</v>
      </c>
      <c r="Q32" s="101" t="s">
        <v>89</v>
      </c>
      <c r="R32" s="107">
        <v>35089.6</v>
      </c>
      <c r="S32" s="101" t="s">
        <v>69</v>
      </c>
      <c r="X32" s="8"/>
    </row>
    <row r="33" spans="1:24" ht="12.75">
      <c r="A33" s="5" t="s">
        <v>105</v>
      </c>
      <c r="B33" s="5" t="s">
        <v>106</v>
      </c>
      <c r="C33" s="6" t="s">
        <v>35</v>
      </c>
      <c r="D33" s="7">
        <v>45.92876712328767</v>
      </c>
      <c r="E33" s="7" t="s">
        <v>27</v>
      </c>
      <c r="G33" t="s">
        <v>28</v>
      </c>
      <c r="H33" s="6">
        <v>0</v>
      </c>
      <c r="I33" s="6" t="s">
        <v>29</v>
      </c>
      <c r="J33" s="6" t="str">
        <f t="shared" si="0"/>
        <v>No</v>
      </c>
      <c r="K33" s="8">
        <v>38853</v>
      </c>
      <c r="L33">
        <v>0</v>
      </c>
      <c r="M33" s="96">
        <f t="shared" si="1"/>
        <v>0.10555555555555556</v>
      </c>
      <c r="N33" s="8">
        <v>38892</v>
      </c>
      <c r="O33" s="101" t="s">
        <v>42</v>
      </c>
      <c r="P33" s="101" t="s">
        <v>107</v>
      </c>
      <c r="Q33" s="101" t="s">
        <v>108</v>
      </c>
      <c r="R33" s="107">
        <v>57123.2</v>
      </c>
      <c r="S33" s="101" t="s">
        <v>708</v>
      </c>
      <c r="X33" s="8"/>
    </row>
    <row r="34" spans="1:24" ht="12.75">
      <c r="A34" s="5" t="s">
        <v>109</v>
      </c>
      <c r="B34" s="5" t="s">
        <v>110</v>
      </c>
      <c r="C34" s="6" t="s">
        <v>35</v>
      </c>
      <c r="D34" s="7">
        <v>34.19178082191781</v>
      </c>
      <c r="E34" s="7" t="s">
        <v>27</v>
      </c>
      <c r="G34" t="s">
        <v>28</v>
      </c>
      <c r="H34" s="6">
        <v>1</v>
      </c>
      <c r="I34" s="6" t="s">
        <v>29</v>
      </c>
      <c r="J34" s="6" t="str">
        <f t="shared" si="0"/>
        <v>Yes</v>
      </c>
      <c r="K34" s="8">
        <v>38846</v>
      </c>
      <c r="L34">
        <v>0</v>
      </c>
      <c r="M34" s="96">
        <f t="shared" si="1"/>
        <v>0.18333333333333332</v>
      </c>
      <c r="N34" s="8">
        <v>38913</v>
      </c>
      <c r="O34" s="101" t="s">
        <v>36</v>
      </c>
      <c r="P34" s="101" t="s">
        <v>107</v>
      </c>
      <c r="Q34" s="101" t="s">
        <v>108</v>
      </c>
      <c r="R34" s="107">
        <v>57123.2</v>
      </c>
      <c r="S34" s="101" t="s">
        <v>69</v>
      </c>
      <c r="X34" s="8"/>
    </row>
    <row r="35" spans="1:24" ht="12.75">
      <c r="A35" s="5" t="s">
        <v>83</v>
      </c>
      <c r="B35" s="5" t="s">
        <v>111</v>
      </c>
      <c r="C35" s="6" t="s">
        <v>35</v>
      </c>
      <c r="D35" s="7">
        <v>36.29041095890411</v>
      </c>
      <c r="E35" s="7" t="s">
        <v>27</v>
      </c>
      <c r="G35" t="s">
        <v>28</v>
      </c>
      <c r="H35" s="6">
        <v>1</v>
      </c>
      <c r="I35" s="6" t="s">
        <v>29</v>
      </c>
      <c r="J35" s="6" t="str">
        <f aca="true" t="shared" si="2" ref="J35:J66">IF(H35=1,"Yes","No")</f>
        <v>Yes</v>
      </c>
      <c r="K35" s="8">
        <v>35955</v>
      </c>
      <c r="L35">
        <v>5.7</v>
      </c>
      <c r="M35" s="96">
        <f t="shared" si="1"/>
        <v>5.688888888888889</v>
      </c>
      <c r="N35" s="8">
        <v>38034</v>
      </c>
      <c r="O35" s="101" t="s">
        <v>96</v>
      </c>
      <c r="P35" s="101" t="s">
        <v>112</v>
      </c>
      <c r="Q35" s="101" t="s">
        <v>113</v>
      </c>
      <c r="R35" s="107">
        <v>28891.2</v>
      </c>
      <c r="S35" s="101" t="s">
        <v>708</v>
      </c>
      <c r="X35" s="8"/>
    </row>
    <row r="36" spans="1:24" ht="12.75">
      <c r="A36" s="5" t="s">
        <v>114</v>
      </c>
      <c r="B36" s="139" t="s">
        <v>710</v>
      </c>
      <c r="C36" s="6" t="s">
        <v>26</v>
      </c>
      <c r="D36" s="7">
        <v>47.81917808219178</v>
      </c>
      <c r="E36" s="7" t="s">
        <v>27</v>
      </c>
      <c r="G36" t="s">
        <v>28</v>
      </c>
      <c r="H36" s="6">
        <v>0</v>
      </c>
      <c r="I36" s="6" t="s">
        <v>29</v>
      </c>
      <c r="J36" s="6" t="str">
        <f t="shared" si="2"/>
        <v>No</v>
      </c>
      <c r="K36" s="8">
        <v>38041</v>
      </c>
      <c r="L36">
        <v>0</v>
      </c>
      <c r="M36" s="96">
        <f t="shared" si="1"/>
        <v>0.019444444444444445</v>
      </c>
      <c r="N36" s="8">
        <v>38047</v>
      </c>
      <c r="O36" s="101" t="s">
        <v>96</v>
      </c>
      <c r="P36" s="101" t="s">
        <v>112</v>
      </c>
      <c r="Q36" s="101" t="s">
        <v>113</v>
      </c>
      <c r="R36" s="107">
        <v>26000</v>
      </c>
      <c r="S36" s="101" t="s">
        <v>708</v>
      </c>
      <c r="X36" s="8"/>
    </row>
    <row r="37" spans="1:24" ht="12.75">
      <c r="A37" s="5" t="s">
        <v>115</v>
      </c>
      <c r="B37" s="5" t="s">
        <v>116</v>
      </c>
      <c r="C37" s="6" t="s">
        <v>35</v>
      </c>
      <c r="D37" s="7">
        <v>54.49041095890411</v>
      </c>
      <c r="E37" s="7" t="s">
        <v>27</v>
      </c>
      <c r="G37" t="s">
        <v>28</v>
      </c>
      <c r="H37" s="6">
        <v>0</v>
      </c>
      <c r="I37" s="6" t="s">
        <v>29</v>
      </c>
      <c r="J37" s="6" t="str">
        <f t="shared" si="2"/>
        <v>No</v>
      </c>
      <c r="K37" s="8">
        <v>36193</v>
      </c>
      <c r="L37">
        <v>5.1</v>
      </c>
      <c r="M37" s="96">
        <f t="shared" si="1"/>
        <v>5.144444444444445</v>
      </c>
      <c r="N37" s="8">
        <v>38070</v>
      </c>
      <c r="O37" s="101" t="s">
        <v>117</v>
      </c>
      <c r="P37" s="101" t="s">
        <v>112</v>
      </c>
      <c r="Q37" s="101" t="s">
        <v>113</v>
      </c>
      <c r="R37" s="107">
        <v>28999.92</v>
      </c>
      <c r="S37" s="101" t="s">
        <v>708</v>
      </c>
      <c r="X37" s="8"/>
    </row>
    <row r="38" spans="1:24" ht="12.75">
      <c r="A38" s="5" t="s">
        <v>118</v>
      </c>
      <c r="B38" s="5" t="s">
        <v>119</v>
      </c>
      <c r="C38" s="6" t="s">
        <v>26</v>
      </c>
      <c r="D38" s="7">
        <v>66.24931506849315</v>
      </c>
      <c r="E38" s="7" t="s">
        <v>27</v>
      </c>
      <c r="G38" t="s">
        <v>28</v>
      </c>
      <c r="H38" s="6">
        <v>0</v>
      </c>
      <c r="I38" s="6" t="s">
        <v>29</v>
      </c>
      <c r="J38" s="6" t="str">
        <f t="shared" si="2"/>
        <v>No</v>
      </c>
      <c r="K38" s="8">
        <v>31531</v>
      </c>
      <c r="L38">
        <v>17.9</v>
      </c>
      <c r="M38" s="96">
        <f t="shared" si="1"/>
        <v>17.92222222222222</v>
      </c>
      <c r="N38" s="8">
        <v>38077</v>
      </c>
      <c r="O38" s="101" t="s">
        <v>120</v>
      </c>
      <c r="P38" s="101" t="s">
        <v>112</v>
      </c>
      <c r="Q38" s="101" t="s">
        <v>113</v>
      </c>
      <c r="R38" s="107">
        <v>29289.6</v>
      </c>
      <c r="S38" s="101" t="s">
        <v>708</v>
      </c>
      <c r="X38" s="8"/>
    </row>
    <row r="39" spans="1:24" ht="12.75">
      <c r="A39" s="5" t="s">
        <v>121</v>
      </c>
      <c r="B39" s="5" t="s">
        <v>122</v>
      </c>
      <c r="C39" s="6" t="s">
        <v>35</v>
      </c>
      <c r="D39" s="7">
        <v>51.71232876712329</v>
      </c>
      <c r="E39" s="7" t="s">
        <v>50</v>
      </c>
      <c r="G39" t="s">
        <v>28</v>
      </c>
      <c r="H39" s="6">
        <v>0</v>
      </c>
      <c r="I39" s="6" t="s">
        <v>29</v>
      </c>
      <c r="J39" s="6" t="str">
        <f t="shared" si="2"/>
        <v>No</v>
      </c>
      <c r="K39" s="8">
        <v>37024</v>
      </c>
      <c r="L39">
        <v>22.7</v>
      </c>
      <c r="M39" s="96">
        <f t="shared" si="1"/>
        <v>2.7194444444444446</v>
      </c>
      <c r="N39" s="8">
        <v>38019</v>
      </c>
      <c r="O39" s="101" t="s">
        <v>123</v>
      </c>
      <c r="P39" s="101" t="s">
        <v>124</v>
      </c>
      <c r="Q39" s="101" t="s">
        <v>125</v>
      </c>
      <c r="R39" s="107">
        <v>21850</v>
      </c>
      <c r="S39" s="101" t="s">
        <v>708</v>
      </c>
      <c r="X39" s="8"/>
    </row>
    <row r="40" spans="1:24" ht="12.75">
      <c r="A40" s="5" t="s">
        <v>126</v>
      </c>
      <c r="B40" s="5" t="s">
        <v>127</v>
      </c>
      <c r="C40" s="6" t="s">
        <v>35</v>
      </c>
      <c r="D40" s="7">
        <v>66.8</v>
      </c>
      <c r="E40" s="7" t="s">
        <v>27</v>
      </c>
      <c r="G40" t="s">
        <v>28</v>
      </c>
      <c r="H40" s="6">
        <v>1</v>
      </c>
      <c r="I40" s="6" t="s">
        <v>29</v>
      </c>
      <c r="J40" s="6" t="str">
        <f t="shared" si="2"/>
        <v>Yes</v>
      </c>
      <c r="K40" s="8">
        <v>34044</v>
      </c>
      <c r="L40">
        <v>10.9</v>
      </c>
      <c r="M40" s="96">
        <f t="shared" si="1"/>
        <v>10.877777777777778</v>
      </c>
      <c r="N40" s="8">
        <v>38019</v>
      </c>
      <c r="O40" s="101" t="s">
        <v>96</v>
      </c>
      <c r="P40" s="101" t="s">
        <v>124</v>
      </c>
      <c r="Q40" s="101" t="s">
        <v>125</v>
      </c>
      <c r="R40" s="107">
        <v>26112</v>
      </c>
      <c r="S40" s="101" t="s">
        <v>708</v>
      </c>
      <c r="X40" s="8"/>
    </row>
    <row r="41" spans="1:24" ht="12.75">
      <c r="A41" s="5" t="s">
        <v>128</v>
      </c>
      <c r="B41" s="139" t="s">
        <v>713</v>
      </c>
      <c r="C41" s="6" t="s">
        <v>35</v>
      </c>
      <c r="D41" s="7">
        <v>42.915068493150685</v>
      </c>
      <c r="E41" s="7" t="s">
        <v>27</v>
      </c>
      <c r="G41" t="s">
        <v>28</v>
      </c>
      <c r="H41" s="6">
        <v>0</v>
      </c>
      <c r="I41" s="6" t="s">
        <v>29</v>
      </c>
      <c r="J41" s="6" t="str">
        <f t="shared" si="2"/>
        <v>No</v>
      </c>
      <c r="K41" s="8">
        <v>37688</v>
      </c>
      <c r="L41">
        <v>19.9</v>
      </c>
      <c r="M41" s="96">
        <f t="shared" si="1"/>
        <v>0.9222222222222223</v>
      </c>
      <c r="N41" s="8">
        <v>38027</v>
      </c>
      <c r="O41" s="101" t="s">
        <v>123</v>
      </c>
      <c r="P41" s="101" t="s">
        <v>124</v>
      </c>
      <c r="Q41" s="101" t="s">
        <v>125</v>
      </c>
      <c r="R41" s="107">
        <v>20800</v>
      </c>
      <c r="S41" s="101" t="s">
        <v>708</v>
      </c>
      <c r="X41" s="8"/>
    </row>
    <row r="42" spans="1:24" ht="12.75">
      <c r="A42" s="5" t="s">
        <v>129</v>
      </c>
      <c r="B42" s="5" t="s">
        <v>130</v>
      </c>
      <c r="C42" s="6" t="s">
        <v>26</v>
      </c>
      <c r="D42" s="7">
        <v>39.295890410958904</v>
      </c>
      <c r="E42" s="7" t="s">
        <v>27</v>
      </c>
      <c r="G42" t="s">
        <v>28</v>
      </c>
      <c r="H42" s="6">
        <v>1</v>
      </c>
      <c r="I42" s="6" t="s">
        <v>29</v>
      </c>
      <c r="J42" s="6" t="str">
        <f t="shared" si="2"/>
        <v>Yes</v>
      </c>
      <c r="K42" s="8">
        <v>33805</v>
      </c>
      <c r="L42">
        <v>12</v>
      </c>
      <c r="M42" s="96">
        <f t="shared" si="1"/>
        <v>12.002777777777778</v>
      </c>
      <c r="N42" s="8">
        <v>38189</v>
      </c>
      <c r="O42" s="101" t="s">
        <v>96</v>
      </c>
      <c r="P42" s="101" t="s">
        <v>124</v>
      </c>
      <c r="Q42" s="101" t="s">
        <v>125</v>
      </c>
      <c r="R42" s="107">
        <v>26332.8</v>
      </c>
      <c r="S42" s="101" t="s">
        <v>708</v>
      </c>
      <c r="X42" s="8"/>
    </row>
    <row r="43" spans="1:24" ht="12.75">
      <c r="A43" s="5" t="s">
        <v>131</v>
      </c>
      <c r="B43" s="5" t="s">
        <v>132</v>
      </c>
      <c r="C43" s="6" t="s">
        <v>35</v>
      </c>
      <c r="D43" s="7">
        <v>56.81369863013698</v>
      </c>
      <c r="E43" s="7" t="s">
        <v>50</v>
      </c>
      <c r="G43" t="s">
        <v>28</v>
      </c>
      <c r="H43" s="6">
        <v>1</v>
      </c>
      <c r="I43" s="6" t="s">
        <v>29</v>
      </c>
      <c r="J43" s="6" t="str">
        <f t="shared" si="2"/>
        <v>Yes</v>
      </c>
      <c r="K43" s="8">
        <v>37096</v>
      </c>
      <c r="L43">
        <v>3</v>
      </c>
      <c r="M43" s="96">
        <f t="shared" si="1"/>
        <v>3.011111111111111</v>
      </c>
      <c r="N43" s="8">
        <v>38196</v>
      </c>
      <c r="O43" s="101" t="s">
        <v>96</v>
      </c>
      <c r="P43" s="101" t="s">
        <v>124</v>
      </c>
      <c r="Q43" s="101" t="s">
        <v>125</v>
      </c>
      <c r="R43" s="107">
        <f>20800*1.1</f>
        <v>22880.000000000004</v>
      </c>
      <c r="S43" s="101" t="s">
        <v>708</v>
      </c>
      <c r="T43" s="10"/>
      <c r="X43" s="8"/>
    </row>
    <row r="44" spans="1:24" ht="12.75">
      <c r="A44" s="5" t="s">
        <v>133</v>
      </c>
      <c r="B44" s="5" t="s">
        <v>134</v>
      </c>
      <c r="C44" s="6" t="s">
        <v>26</v>
      </c>
      <c r="D44" s="7">
        <v>52.342465753424655</v>
      </c>
      <c r="E44" s="7" t="s">
        <v>27</v>
      </c>
      <c r="G44" t="s">
        <v>28</v>
      </c>
      <c r="H44" s="6">
        <v>1</v>
      </c>
      <c r="I44" s="6" t="s">
        <v>29</v>
      </c>
      <c r="J44" s="6" t="str">
        <f t="shared" si="2"/>
        <v>Yes</v>
      </c>
      <c r="K44" s="8">
        <v>37609</v>
      </c>
      <c r="L44">
        <v>1.6</v>
      </c>
      <c r="M44" s="96">
        <f t="shared" si="1"/>
        <v>1.6083333333333334</v>
      </c>
      <c r="N44" s="8">
        <v>38196</v>
      </c>
      <c r="O44" s="101" t="s">
        <v>96</v>
      </c>
      <c r="P44" s="101" t="s">
        <v>124</v>
      </c>
      <c r="Q44" s="101" t="s">
        <v>125</v>
      </c>
      <c r="R44" s="107">
        <v>20800</v>
      </c>
      <c r="S44" s="101" t="s">
        <v>708</v>
      </c>
      <c r="T44" s="10"/>
      <c r="X44" s="8"/>
    </row>
    <row r="45" spans="1:24" ht="12.75">
      <c r="A45" s="5" t="s">
        <v>135</v>
      </c>
      <c r="B45" s="5" t="s">
        <v>136</v>
      </c>
      <c r="C45" s="6" t="s">
        <v>35</v>
      </c>
      <c r="D45" s="7">
        <v>41.92602739726028</v>
      </c>
      <c r="E45" s="7" t="s">
        <v>95</v>
      </c>
      <c r="G45" t="s">
        <v>28</v>
      </c>
      <c r="H45" s="6">
        <v>0</v>
      </c>
      <c r="I45" s="6" t="s">
        <v>29</v>
      </c>
      <c r="J45" s="6" t="str">
        <f t="shared" si="2"/>
        <v>No</v>
      </c>
      <c r="K45" s="8">
        <v>30791</v>
      </c>
      <c r="L45">
        <v>20.3</v>
      </c>
      <c r="M45" s="96">
        <f t="shared" si="1"/>
        <v>20.275</v>
      </c>
      <c r="N45" s="8">
        <v>38196</v>
      </c>
      <c r="O45" s="101" t="s">
        <v>96</v>
      </c>
      <c r="P45" s="101" t="s">
        <v>124</v>
      </c>
      <c r="Q45" s="101" t="s">
        <v>125</v>
      </c>
      <c r="R45" s="107">
        <v>28891.2</v>
      </c>
      <c r="S45" s="101" t="s">
        <v>708</v>
      </c>
      <c r="T45" s="10"/>
      <c r="X45" s="8"/>
    </row>
    <row r="46" spans="1:24" ht="12.75">
      <c r="A46" s="5" t="s">
        <v>137</v>
      </c>
      <c r="B46" s="5" t="s">
        <v>138</v>
      </c>
      <c r="C46" s="6" t="s">
        <v>26</v>
      </c>
      <c r="D46" s="7">
        <v>29.753424657534246</v>
      </c>
      <c r="E46" s="7" t="s">
        <v>27</v>
      </c>
      <c r="G46" t="s">
        <v>28</v>
      </c>
      <c r="H46" s="6">
        <v>0</v>
      </c>
      <c r="I46" s="6" t="s">
        <v>29</v>
      </c>
      <c r="J46" s="6" t="str">
        <f t="shared" si="2"/>
        <v>No</v>
      </c>
      <c r="K46" s="8">
        <v>37397</v>
      </c>
      <c r="L46">
        <v>2.2</v>
      </c>
      <c r="M46" s="96">
        <f t="shared" si="1"/>
        <v>2.1972222222222224</v>
      </c>
      <c r="N46" s="8">
        <v>38201</v>
      </c>
      <c r="O46" s="101" t="s">
        <v>30</v>
      </c>
      <c r="P46" s="101" t="s">
        <v>124</v>
      </c>
      <c r="Q46" s="101" t="s">
        <v>125</v>
      </c>
      <c r="R46" s="107">
        <v>22880</v>
      </c>
      <c r="S46" s="101" t="s">
        <v>708</v>
      </c>
      <c r="T46" s="10"/>
      <c r="X46" s="8"/>
    </row>
    <row r="47" spans="1:24" ht="12.75">
      <c r="A47" s="5" t="s">
        <v>139</v>
      </c>
      <c r="B47" s="5" t="s">
        <v>140</v>
      </c>
      <c r="C47" s="6" t="s">
        <v>35</v>
      </c>
      <c r="D47" s="7">
        <v>32.71780821917808</v>
      </c>
      <c r="E47" s="7" t="s">
        <v>27</v>
      </c>
      <c r="G47" t="s">
        <v>28</v>
      </c>
      <c r="H47" s="6">
        <v>1</v>
      </c>
      <c r="I47" s="6" t="s">
        <v>29</v>
      </c>
      <c r="J47" s="6" t="str">
        <f t="shared" si="2"/>
        <v>Yes</v>
      </c>
      <c r="K47" s="8">
        <v>37558</v>
      </c>
      <c r="L47">
        <v>1.8</v>
      </c>
      <c r="M47" s="96">
        <f t="shared" si="1"/>
        <v>1.775</v>
      </c>
      <c r="N47" s="8">
        <v>38207</v>
      </c>
      <c r="O47" s="101" t="s">
        <v>87</v>
      </c>
      <c r="P47" s="101" t="s">
        <v>124</v>
      </c>
      <c r="Q47" s="101" t="s">
        <v>125</v>
      </c>
      <c r="R47" s="107">
        <v>20800</v>
      </c>
      <c r="S47" s="101" t="s">
        <v>708</v>
      </c>
      <c r="T47" s="10"/>
      <c r="X47" s="8"/>
    </row>
    <row r="48" spans="1:24" ht="12.75">
      <c r="A48" s="5" t="s">
        <v>65</v>
      </c>
      <c r="B48" s="5" t="s">
        <v>141</v>
      </c>
      <c r="C48" s="6" t="s">
        <v>35</v>
      </c>
      <c r="D48" s="7">
        <v>52.46849315068493</v>
      </c>
      <c r="E48" s="7" t="s">
        <v>27</v>
      </c>
      <c r="G48" t="s">
        <v>28</v>
      </c>
      <c r="H48" s="6">
        <v>0</v>
      </c>
      <c r="I48" s="6" t="s">
        <v>29</v>
      </c>
      <c r="J48" s="6" t="str">
        <f t="shared" si="2"/>
        <v>No</v>
      </c>
      <c r="K48" s="8">
        <v>37846</v>
      </c>
      <c r="L48">
        <v>1</v>
      </c>
      <c r="M48" s="96">
        <f t="shared" si="1"/>
        <v>1.0222222222222221</v>
      </c>
      <c r="N48" s="8">
        <v>38220</v>
      </c>
      <c r="O48" s="101" t="s">
        <v>42</v>
      </c>
      <c r="P48" s="101" t="s">
        <v>124</v>
      </c>
      <c r="Q48" s="101" t="s">
        <v>125</v>
      </c>
      <c r="R48" s="107">
        <v>20800</v>
      </c>
      <c r="S48" s="101" t="s">
        <v>708</v>
      </c>
      <c r="T48" s="10"/>
      <c r="X48" s="8"/>
    </row>
    <row r="49" spans="1:24" ht="12.75">
      <c r="A49" s="5" t="s">
        <v>105</v>
      </c>
      <c r="B49" s="5" t="s">
        <v>142</v>
      </c>
      <c r="C49" s="6" t="s">
        <v>35</v>
      </c>
      <c r="D49" s="7">
        <v>44.42191780821918</v>
      </c>
      <c r="E49" s="7" t="s">
        <v>27</v>
      </c>
      <c r="G49" t="s">
        <v>28</v>
      </c>
      <c r="H49" s="6">
        <v>0</v>
      </c>
      <c r="I49" s="6" t="s">
        <v>29</v>
      </c>
      <c r="J49" s="6" t="str">
        <f t="shared" si="2"/>
        <v>No</v>
      </c>
      <c r="K49" s="8">
        <v>37565</v>
      </c>
      <c r="L49">
        <v>1.8</v>
      </c>
      <c r="M49" s="96">
        <f t="shared" si="1"/>
        <v>1.8194444444444444</v>
      </c>
      <c r="N49" s="8">
        <v>38229</v>
      </c>
      <c r="O49" s="101" t="s">
        <v>36</v>
      </c>
      <c r="P49" s="101" t="s">
        <v>124</v>
      </c>
      <c r="Q49" s="101" t="s">
        <v>125</v>
      </c>
      <c r="R49" s="107">
        <v>20800</v>
      </c>
      <c r="S49" s="101" t="s">
        <v>708</v>
      </c>
      <c r="X49" s="8"/>
    </row>
    <row r="50" spans="1:24" ht="12.75">
      <c r="A50" s="5" t="s">
        <v>143</v>
      </c>
      <c r="B50" s="5" t="s">
        <v>144</v>
      </c>
      <c r="C50" s="6" t="s">
        <v>35</v>
      </c>
      <c r="D50" s="7">
        <v>50.605479452054794</v>
      </c>
      <c r="E50" s="7" t="s">
        <v>50</v>
      </c>
      <c r="G50" t="s">
        <v>28</v>
      </c>
      <c r="H50" s="6">
        <v>0</v>
      </c>
      <c r="I50" s="6" t="s">
        <v>29</v>
      </c>
      <c r="J50" s="6" t="str">
        <f t="shared" si="2"/>
        <v>No</v>
      </c>
      <c r="K50" s="8">
        <v>38062</v>
      </c>
      <c r="L50">
        <v>0</v>
      </c>
      <c r="M50" s="96">
        <f t="shared" si="1"/>
        <v>0.4583333333333333</v>
      </c>
      <c r="N50" s="8">
        <v>38231</v>
      </c>
      <c r="O50" s="101" t="s">
        <v>47</v>
      </c>
      <c r="P50" s="101" t="s">
        <v>124</v>
      </c>
      <c r="Q50" s="101" t="s">
        <v>125</v>
      </c>
      <c r="R50" s="107">
        <v>20800</v>
      </c>
      <c r="S50" s="101" t="s">
        <v>708</v>
      </c>
      <c r="X50" s="8"/>
    </row>
    <row r="51" spans="1:24" ht="12.75">
      <c r="A51" s="5" t="s">
        <v>145</v>
      </c>
      <c r="B51" s="5" t="s">
        <v>146</v>
      </c>
      <c r="C51" s="6" t="s">
        <v>35</v>
      </c>
      <c r="D51" s="7">
        <v>47.64109589041096</v>
      </c>
      <c r="E51" s="7" t="s">
        <v>27</v>
      </c>
      <c r="G51" t="s">
        <v>28</v>
      </c>
      <c r="H51" s="6">
        <v>0</v>
      </c>
      <c r="I51" s="6" t="s">
        <v>29</v>
      </c>
      <c r="J51" s="6" t="str">
        <f t="shared" si="2"/>
        <v>No</v>
      </c>
      <c r="K51" s="8">
        <v>36620</v>
      </c>
      <c r="L51">
        <v>4.4</v>
      </c>
      <c r="M51" s="96">
        <f t="shared" si="1"/>
        <v>4.447222222222222</v>
      </c>
      <c r="N51" s="8">
        <v>38245</v>
      </c>
      <c r="O51" s="101" t="s">
        <v>30</v>
      </c>
      <c r="P51" s="101" t="s">
        <v>124</v>
      </c>
      <c r="Q51" s="101" t="s">
        <v>125</v>
      </c>
      <c r="R51" s="107">
        <v>28371.2</v>
      </c>
      <c r="S51" s="101" t="s">
        <v>708</v>
      </c>
      <c r="X51" s="8"/>
    </row>
    <row r="52" spans="1:24" ht="12.75">
      <c r="A52" s="5" t="s">
        <v>147</v>
      </c>
      <c r="B52" s="140" t="s">
        <v>148</v>
      </c>
      <c r="C52" s="6" t="s">
        <v>35</v>
      </c>
      <c r="D52" s="7">
        <v>52.28219178082192</v>
      </c>
      <c r="E52" s="7" t="s">
        <v>27</v>
      </c>
      <c r="G52" t="s">
        <v>28</v>
      </c>
      <c r="H52" s="6">
        <v>1</v>
      </c>
      <c r="I52" s="6" t="s">
        <v>29</v>
      </c>
      <c r="J52" s="6" t="str">
        <f t="shared" si="2"/>
        <v>Yes</v>
      </c>
      <c r="K52" s="8">
        <v>38307</v>
      </c>
      <c r="L52">
        <v>0</v>
      </c>
      <c r="M52" s="96">
        <f t="shared" si="1"/>
        <v>0.5194444444444445</v>
      </c>
      <c r="N52" s="8">
        <v>38495</v>
      </c>
      <c r="O52" s="101" t="s">
        <v>36</v>
      </c>
      <c r="P52" s="101" t="s">
        <v>124</v>
      </c>
      <c r="Q52" s="101" t="s">
        <v>125</v>
      </c>
      <c r="R52" s="107">
        <f>9*2080</f>
        <v>18720</v>
      </c>
      <c r="S52" s="101" t="s">
        <v>708</v>
      </c>
      <c r="X52" s="8"/>
    </row>
    <row r="53" spans="1:24" ht="12.75">
      <c r="A53" s="5" t="s">
        <v>149</v>
      </c>
      <c r="B53" s="5" t="s">
        <v>150</v>
      </c>
      <c r="C53" s="6" t="s">
        <v>35</v>
      </c>
      <c r="D53" s="7">
        <v>51.273972602739725</v>
      </c>
      <c r="E53" s="7" t="s">
        <v>27</v>
      </c>
      <c r="G53" t="s">
        <v>28</v>
      </c>
      <c r="H53" s="6">
        <v>1</v>
      </c>
      <c r="I53" s="6" t="s">
        <v>29</v>
      </c>
      <c r="J53" s="6" t="str">
        <f t="shared" si="2"/>
        <v>Yes</v>
      </c>
      <c r="K53" s="8">
        <v>35332</v>
      </c>
      <c r="L53">
        <v>8.7</v>
      </c>
      <c r="M53" s="96">
        <f t="shared" si="1"/>
        <v>8.669444444444444</v>
      </c>
      <c r="N53" s="8">
        <v>38497</v>
      </c>
      <c r="O53" s="101" t="s">
        <v>96</v>
      </c>
      <c r="P53" s="101" t="s">
        <v>124</v>
      </c>
      <c r="Q53" s="101" t="s">
        <v>125</v>
      </c>
      <c r="R53" s="107">
        <v>28210</v>
      </c>
      <c r="S53" s="101" t="s">
        <v>708</v>
      </c>
      <c r="T53" s="10"/>
      <c r="X53" s="8"/>
    </row>
    <row r="54" spans="1:24" ht="12.75">
      <c r="A54" s="5" t="s">
        <v>151</v>
      </c>
      <c r="B54" s="5" t="s">
        <v>152</v>
      </c>
      <c r="C54" s="6" t="s">
        <v>26</v>
      </c>
      <c r="D54" s="7">
        <v>32.654794520547945</v>
      </c>
      <c r="E54" s="7" t="s">
        <v>27</v>
      </c>
      <c r="G54" t="s">
        <v>28</v>
      </c>
      <c r="H54" s="6">
        <v>0</v>
      </c>
      <c r="I54" s="6" t="s">
        <v>29</v>
      </c>
      <c r="J54" s="6" t="str">
        <f t="shared" si="2"/>
        <v>No</v>
      </c>
      <c r="K54" s="8">
        <v>36726</v>
      </c>
      <c r="L54">
        <v>4.9</v>
      </c>
      <c r="M54" s="96">
        <f t="shared" si="1"/>
        <v>4.883333333333334</v>
      </c>
      <c r="N54" s="8">
        <v>38510</v>
      </c>
      <c r="O54" s="101" t="s">
        <v>123</v>
      </c>
      <c r="P54" s="101" t="s">
        <v>124</v>
      </c>
      <c r="Q54" s="101" t="s">
        <v>125</v>
      </c>
      <c r="R54" s="107">
        <v>22880</v>
      </c>
      <c r="S54" s="101" t="s">
        <v>708</v>
      </c>
      <c r="X54" s="8"/>
    </row>
    <row r="55" spans="1:24" ht="12.75">
      <c r="A55" s="5" t="s">
        <v>126</v>
      </c>
      <c r="B55" s="140" t="s">
        <v>153</v>
      </c>
      <c r="C55" s="6" t="s">
        <v>35</v>
      </c>
      <c r="D55" s="7">
        <v>39.55068493150685</v>
      </c>
      <c r="E55" s="7" t="s">
        <v>27</v>
      </c>
      <c r="G55" t="s">
        <v>28</v>
      </c>
      <c r="H55" s="6">
        <v>1</v>
      </c>
      <c r="I55" s="6" t="s">
        <v>29</v>
      </c>
      <c r="J55" s="6" t="str">
        <f t="shared" si="2"/>
        <v>Yes</v>
      </c>
      <c r="K55" s="8">
        <v>35437</v>
      </c>
      <c r="L55">
        <v>8.5</v>
      </c>
      <c r="M55" s="96">
        <f t="shared" si="1"/>
        <v>8.527777777777779</v>
      </c>
      <c r="N55" s="8">
        <v>38550</v>
      </c>
      <c r="O55" s="101" t="s">
        <v>56</v>
      </c>
      <c r="P55" s="101" t="s">
        <v>124</v>
      </c>
      <c r="Q55" s="101" t="s">
        <v>125</v>
      </c>
      <c r="R55" s="107">
        <v>28210</v>
      </c>
      <c r="S55" s="101" t="s">
        <v>708</v>
      </c>
      <c r="X55" s="8"/>
    </row>
    <row r="56" spans="1:24" ht="12.75">
      <c r="A56" s="5" t="s">
        <v>154</v>
      </c>
      <c r="B56" s="5" t="s">
        <v>155</v>
      </c>
      <c r="C56" s="6" t="s">
        <v>35</v>
      </c>
      <c r="D56" s="7">
        <v>29.095890410958905</v>
      </c>
      <c r="E56" s="7" t="s">
        <v>156</v>
      </c>
      <c r="G56" t="s">
        <v>28</v>
      </c>
      <c r="H56" s="6">
        <v>1</v>
      </c>
      <c r="I56" s="6" t="s">
        <v>29</v>
      </c>
      <c r="J56" s="6" t="str">
        <f t="shared" si="2"/>
        <v>Yes</v>
      </c>
      <c r="K56" s="8">
        <v>36130</v>
      </c>
      <c r="L56">
        <v>6.7</v>
      </c>
      <c r="M56" s="96">
        <f t="shared" si="1"/>
        <v>6.6722222222222225</v>
      </c>
      <c r="N56" s="8">
        <v>38567</v>
      </c>
      <c r="O56" s="101" t="s">
        <v>87</v>
      </c>
      <c r="P56" s="101" t="s">
        <v>124</v>
      </c>
      <c r="Q56" s="101" t="s">
        <v>125</v>
      </c>
      <c r="R56" s="107">
        <v>23689</v>
      </c>
      <c r="S56" s="101" t="s">
        <v>708</v>
      </c>
      <c r="X56" s="8"/>
    </row>
    <row r="57" spans="1:24" ht="12.75">
      <c r="A57" s="5" t="s">
        <v>157</v>
      </c>
      <c r="B57" s="5" t="s">
        <v>158</v>
      </c>
      <c r="C57" s="6" t="s">
        <v>26</v>
      </c>
      <c r="D57" s="7">
        <v>46.824657534246576</v>
      </c>
      <c r="E57" s="7" t="s">
        <v>27</v>
      </c>
      <c r="G57" t="s">
        <v>28</v>
      </c>
      <c r="H57" s="6">
        <v>1</v>
      </c>
      <c r="I57" s="6" t="s">
        <v>29</v>
      </c>
      <c r="J57" s="6" t="str">
        <f t="shared" si="2"/>
        <v>Yes</v>
      </c>
      <c r="K57" s="8">
        <v>37167</v>
      </c>
      <c r="L57">
        <v>3.8</v>
      </c>
      <c r="M57" s="96">
        <f t="shared" si="1"/>
        <v>3.852777777777778</v>
      </c>
      <c r="N57" s="8">
        <v>38574</v>
      </c>
      <c r="O57" s="101" t="s">
        <v>96</v>
      </c>
      <c r="P57" s="101" t="s">
        <v>124</v>
      </c>
      <c r="Q57" s="101" t="s">
        <v>125</v>
      </c>
      <c r="R57" s="107">
        <v>20800</v>
      </c>
      <c r="S57" s="101" t="s">
        <v>708</v>
      </c>
      <c r="X57" s="8"/>
    </row>
    <row r="58" spans="1:24" ht="12.75">
      <c r="A58" s="5" t="s">
        <v>159</v>
      </c>
      <c r="B58" s="5" t="s">
        <v>160</v>
      </c>
      <c r="C58" s="6" t="s">
        <v>35</v>
      </c>
      <c r="D58" s="7">
        <v>54.602739726027394</v>
      </c>
      <c r="E58" s="7" t="s">
        <v>27</v>
      </c>
      <c r="G58" t="s">
        <v>28</v>
      </c>
      <c r="H58" s="6">
        <v>0</v>
      </c>
      <c r="I58" s="6" t="s">
        <v>29</v>
      </c>
      <c r="J58" s="6" t="str">
        <f t="shared" si="2"/>
        <v>No</v>
      </c>
      <c r="K58" s="8">
        <v>35311</v>
      </c>
      <c r="L58">
        <v>9</v>
      </c>
      <c r="M58" s="96">
        <f t="shared" si="1"/>
        <v>8.963888888888889</v>
      </c>
      <c r="N58" s="8">
        <v>38584</v>
      </c>
      <c r="O58" s="101" t="s">
        <v>644</v>
      </c>
      <c r="P58" s="101" t="s">
        <v>124</v>
      </c>
      <c r="Q58" s="101" t="s">
        <v>125</v>
      </c>
      <c r="R58" s="107">
        <v>23214</v>
      </c>
      <c r="S58" s="101" t="s">
        <v>708</v>
      </c>
      <c r="X58" s="8"/>
    </row>
    <row r="59" spans="1:24" ht="12.75">
      <c r="A59" s="5" t="s">
        <v>118</v>
      </c>
      <c r="B59" s="139" t="s">
        <v>714</v>
      </c>
      <c r="C59" s="6" t="s">
        <v>26</v>
      </c>
      <c r="D59" s="7">
        <v>27.21917808219178</v>
      </c>
      <c r="E59" s="7" t="s">
        <v>27</v>
      </c>
      <c r="G59" t="s">
        <v>28</v>
      </c>
      <c r="H59" s="6">
        <v>1</v>
      </c>
      <c r="I59" s="6" t="s">
        <v>29</v>
      </c>
      <c r="J59" s="6" t="str">
        <f t="shared" si="2"/>
        <v>Yes</v>
      </c>
      <c r="K59" s="8">
        <v>37726</v>
      </c>
      <c r="L59">
        <v>2.4</v>
      </c>
      <c r="M59" s="96">
        <f t="shared" si="1"/>
        <v>2.3777777777777778</v>
      </c>
      <c r="N59" s="8">
        <v>38595</v>
      </c>
      <c r="O59" s="101" t="s">
        <v>36</v>
      </c>
      <c r="P59" s="101" t="s">
        <v>124</v>
      </c>
      <c r="Q59" s="101" t="s">
        <v>125</v>
      </c>
      <c r="R59" s="107">
        <v>20800</v>
      </c>
      <c r="S59" s="101" t="s">
        <v>708</v>
      </c>
      <c r="X59" s="8"/>
    </row>
    <row r="60" spans="1:24" ht="12.75">
      <c r="A60" s="5" t="s">
        <v>161</v>
      </c>
      <c r="B60" s="5" t="s">
        <v>162</v>
      </c>
      <c r="C60" s="6" t="s">
        <v>35</v>
      </c>
      <c r="D60" s="7">
        <v>39.821917808219176</v>
      </c>
      <c r="E60" s="7" t="s">
        <v>27</v>
      </c>
      <c r="G60" t="s">
        <v>28</v>
      </c>
      <c r="H60" s="6">
        <v>1</v>
      </c>
      <c r="I60" s="6" t="s">
        <v>29</v>
      </c>
      <c r="J60" s="6" t="str">
        <f t="shared" si="2"/>
        <v>Yes</v>
      </c>
      <c r="K60" s="8">
        <v>34856</v>
      </c>
      <c r="L60">
        <v>10.2</v>
      </c>
      <c r="M60" s="96">
        <f t="shared" si="1"/>
        <v>10.23611111111111</v>
      </c>
      <c r="N60" s="8">
        <v>38595</v>
      </c>
      <c r="O60" s="101" t="s">
        <v>36</v>
      </c>
      <c r="P60" s="101" t="s">
        <v>124</v>
      </c>
      <c r="Q60" s="101" t="s">
        <v>125</v>
      </c>
      <c r="R60" s="107">
        <v>25016</v>
      </c>
      <c r="S60" s="101" t="s">
        <v>708</v>
      </c>
      <c r="X60" s="8"/>
    </row>
    <row r="61" spans="1:24" ht="12.75">
      <c r="A61" s="5" t="s">
        <v>37</v>
      </c>
      <c r="B61" s="5" t="s">
        <v>163</v>
      </c>
      <c r="C61" s="6" t="s">
        <v>35</v>
      </c>
      <c r="D61" s="7">
        <v>67.06027397260274</v>
      </c>
      <c r="E61" s="7" t="s">
        <v>27</v>
      </c>
      <c r="G61" t="s">
        <v>28</v>
      </c>
      <c r="H61" s="6">
        <v>1</v>
      </c>
      <c r="I61" s="6" t="s">
        <v>29</v>
      </c>
      <c r="J61" s="6" t="str">
        <f t="shared" si="2"/>
        <v>Yes</v>
      </c>
      <c r="K61" s="8">
        <v>31496</v>
      </c>
      <c r="L61">
        <v>19.4</v>
      </c>
      <c r="M61" s="96">
        <f t="shared" si="1"/>
        <v>19.43611111111111</v>
      </c>
      <c r="N61" s="8">
        <v>38597</v>
      </c>
      <c r="O61" s="101" t="s">
        <v>96</v>
      </c>
      <c r="P61" s="101" t="s">
        <v>124</v>
      </c>
      <c r="Q61" s="101" t="s">
        <v>125</v>
      </c>
      <c r="R61" s="107">
        <v>27123.2</v>
      </c>
      <c r="S61" s="101" t="s">
        <v>708</v>
      </c>
      <c r="X61" s="8"/>
    </row>
    <row r="62" spans="1:24" ht="12.75">
      <c r="A62" s="5" t="s">
        <v>105</v>
      </c>
      <c r="B62" s="5" t="s">
        <v>164</v>
      </c>
      <c r="C62" s="6" t="s">
        <v>35</v>
      </c>
      <c r="D62" s="7">
        <v>37.175342465753424</v>
      </c>
      <c r="E62" s="7" t="s">
        <v>27</v>
      </c>
      <c r="G62" t="s">
        <v>28</v>
      </c>
      <c r="H62" s="6">
        <v>0</v>
      </c>
      <c r="I62" s="6" t="s">
        <v>29</v>
      </c>
      <c r="J62" s="6" t="str">
        <f t="shared" si="2"/>
        <v>No</v>
      </c>
      <c r="K62" s="8">
        <v>36980</v>
      </c>
      <c r="L62">
        <v>4.5</v>
      </c>
      <c r="M62" s="96">
        <f t="shared" si="1"/>
        <v>4.508333333333334</v>
      </c>
      <c r="N62" s="8">
        <v>38628</v>
      </c>
      <c r="O62" s="101" t="s">
        <v>42</v>
      </c>
      <c r="P62" s="101" t="s">
        <v>124</v>
      </c>
      <c r="Q62" s="101" t="s">
        <v>125</v>
      </c>
      <c r="R62" s="107">
        <v>22318</v>
      </c>
      <c r="S62" s="101" t="s">
        <v>708</v>
      </c>
      <c r="X62" s="8"/>
    </row>
    <row r="63" spans="1:24" ht="12.75">
      <c r="A63" s="5" t="s">
        <v>101</v>
      </c>
      <c r="B63" s="5" t="s">
        <v>165</v>
      </c>
      <c r="C63" s="6" t="s">
        <v>35</v>
      </c>
      <c r="D63" s="7">
        <v>67.95890410958904</v>
      </c>
      <c r="E63" s="7" t="s">
        <v>27</v>
      </c>
      <c r="G63" t="s">
        <v>28</v>
      </c>
      <c r="H63" s="6">
        <v>1</v>
      </c>
      <c r="I63" s="6" t="s">
        <v>29</v>
      </c>
      <c r="J63" s="6" t="str">
        <f t="shared" si="2"/>
        <v>Yes</v>
      </c>
      <c r="K63" s="8">
        <v>35976</v>
      </c>
      <c r="L63">
        <v>7.3</v>
      </c>
      <c r="M63" s="96">
        <f t="shared" si="1"/>
        <v>7.258333333333334</v>
      </c>
      <c r="N63" s="8">
        <v>38628</v>
      </c>
      <c r="O63" s="101" t="s">
        <v>64</v>
      </c>
      <c r="P63" s="101" t="s">
        <v>124</v>
      </c>
      <c r="Q63" s="101" t="s">
        <v>125</v>
      </c>
      <c r="R63" s="107">
        <v>24665</v>
      </c>
      <c r="S63" s="101" t="s">
        <v>708</v>
      </c>
      <c r="X63" s="8"/>
    </row>
    <row r="64" spans="1:24" ht="12.75">
      <c r="A64" s="5" t="s">
        <v>166</v>
      </c>
      <c r="B64" s="5" t="s">
        <v>167</v>
      </c>
      <c r="C64" s="6" t="s">
        <v>35</v>
      </c>
      <c r="D64" s="7">
        <v>33.18904109589041</v>
      </c>
      <c r="E64" s="7" t="s">
        <v>156</v>
      </c>
      <c r="G64" t="s">
        <v>28</v>
      </c>
      <c r="H64" s="6">
        <v>1</v>
      </c>
      <c r="I64" s="6" t="s">
        <v>29</v>
      </c>
      <c r="J64" s="6" t="str">
        <f t="shared" si="2"/>
        <v>Yes</v>
      </c>
      <c r="K64" s="8">
        <v>37579</v>
      </c>
      <c r="L64">
        <v>2.9</v>
      </c>
      <c r="M64" s="96">
        <f t="shared" si="1"/>
        <v>2.8777777777777778</v>
      </c>
      <c r="N64" s="8">
        <v>38630</v>
      </c>
      <c r="O64" s="101" t="s">
        <v>168</v>
      </c>
      <c r="P64" s="101" t="s">
        <v>124</v>
      </c>
      <c r="Q64" s="101" t="s">
        <v>125</v>
      </c>
      <c r="R64" s="107">
        <v>23036</v>
      </c>
      <c r="S64" s="101" t="s">
        <v>708</v>
      </c>
      <c r="X64" s="8"/>
    </row>
    <row r="65" spans="1:24" ht="12.75">
      <c r="A65" s="5" t="s">
        <v>169</v>
      </c>
      <c r="B65" s="5" t="s">
        <v>715</v>
      </c>
      <c r="C65" s="6" t="s">
        <v>26</v>
      </c>
      <c r="D65" s="7">
        <v>29.328767123287673</v>
      </c>
      <c r="E65" s="7" t="s">
        <v>27</v>
      </c>
      <c r="G65" t="s">
        <v>28</v>
      </c>
      <c r="H65" s="6">
        <v>0</v>
      </c>
      <c r="I65" s="6" t="s">
        <v>29</v>
      </c>
      <c r="J65" s="6" t="str">
        <f t="shared" si="2"/>
        <v>No</v>
      </c>
      <c r="K65" s="8">
        <v>36725</v>
      </c>
      <c r="L65">
        <v>5.2</v>
      </c>
      <c r="M65" s="96">
        <f t="shared" si="1"/>
        <v>5.233333333333333</v>
      </c>
      <c r="N65" s="8">
        <v>38637</v>
      </c>
      <c r="O65" s="101" t="s">
        <v>30</v>
      </c>
      <c r="P65" s="101" t="s">
        <v>124</v>
      </c>
      <c r="Q65" s="101" t="s">
        <v>125</v>
      </c>
      <c r="R65" s="107">
        <v>23085</v>
      </c>
      <c r="S65" s="101" t="s">
        <v>708</v>
      </c>
      <c r="X65" s="8"/>
    </row>
    <row r="66" spans="1:24" ht="12.75">
      <c r="A66" s="5" t="s">
        <v>170</v>
      </c>
      <c r="B66" s="5" t="s">
        <v>171</v>
      </c>
      <c r="C66" s="6" t="s">
        <v>26</v>
      </c>
      <c r="D66" s="7">
        <v>30.86849315068493</v>
      </c>
      <c r="E66" s="7" t="s">
        <v>27</v>
      </c>
      <c r="G66" t="s">
        <v>28</v>
      </c>
      <c r="H66" s="6">
        <v>1</v>
      </c>
      <c r="I66" s="6" t="s">
        <v>29</v>
      </c>
      <c r="J66" s="6" t="str">
        <f t="shared" si="2"/>
        <v>Yes</v>
      </c>
      <c r="K66" s="8">
        <v>36872</v>
      </c>
      <c r="L66">
        <v>4.8</v>
      </c>
      <c r="M66" s="96">
        <f t="shared" si="1"/>
        <v>4.833333333333333</v>
      </c>
      <c r="N66" s="8">
        <v>38637</v>
      </c>
      <c r="O66" s="101" t="s">
        <v>36</v>
      </c>
      <c r="P66" s="101" t="s">
        <v>124</v>
      </c>
      <c r="Q66" s="101" t="s">
        <v>125</v>
      </c>
      <c r="R66" s="107">
        <v>22880</v>
      </c>
      <c r="S66" s="101" t="s">
        <v>708</v>
      </c>
      <c r="X66" s="8"/>
    </row>
    <row r="67" spans="1:24" ht="12.75">
      <c r="A67" s="5" t="s">
        <v>172</v>
      </c>
      <c r="B67" s="5" t="s">
        <v>173</v>
      </c>
      <c r="C67" s="6" t="s">
        <v>35</v>
      </c>
      <c r="D67" s="7">
        <v>44.8027397260274</v>
      </c>
      <c r="E67" s="7" t="s">
        <v>27</v>
      </c>
      <c r="G67" t="s">
        <v>28</v>
      </c>
      <c r="H67" s="6">
        <v>1</v>
      </c>
      <c r="I67" s="6" t="s">
        <v>29</v>
      </c>
      <c r="J67" s="6" t="str">
        <f aca="true" t="shared" si="3" ref="J67:J93">IF(H67=1,"Yes","No")</f>
        <v>Yes</v>
      </c>
      <c r="K67" s="8">
        <v>38356</v>
      </c>
      <c r="L67">
        <v>0</v>
      </c>
      <c r="M67" s="96">
        <f t="shared" si="1"/>
        <v>0.7916666666666666</v>
      </c>
      <c r="N67" s="8">
        <v>38644</v>
      </c>
      <c r="O67" s="101" t="s">
        <v>36</v>
      </c>
      <c r="P67" s="101" t="s">
        <v>124</v>
      </c>
      <c r="Q67" s="101" t="s">
        <v>125</v>
      </c>
      <c r="R67" s="107">
        <v>20800</v>
      </c>
      <c r="S67" s="101" t="s">
        <v>708</v>
      </c>
      <c r="X67" s="8"/>
    </row>
    <row r="68" spans="1:24" ht="12.75">
      <c r="A68" s="5" t="s">
        <v>174</v>
      </c>
      <c r="B68" s="5" t="s">
        <v>175</v>
      </c>
      <c r="C68" s="6" t="s">
        <v>35</v>
      </c>
      <c r="D68" s="7">
        <v>44.9041095890411</v>
      </c>
      <c r="E68" s="7" t="s">
        <v>27</v>
      </c>
      <c r="G68" t="s">
        <v>28</v>
      </c>
      <c r="H68" s="6">
        <v>1</v>
      </c>
      <c r="I68" s="6" t="s">
        <v>29</v>
      </c>
      <c r="J68" s="6" t="str">
        <f t="shared" si="3"/>
        <v>Yes</v>
      </c>
      <c r="K68" s="8">
        <v>37665</v>
      </c>
      <c r="L68">
        <v>2.7</v>
      </c>
      <c r="M68" s="96">
        <f aca="true" t="shared" si="4" ref="M68:M93">DAYS360(K68,N68)/360</f>
        <v>2.702777777777778</v>
      </c>
      <c r="N68" s="8">
        <v>38651</v>
      </c>
      <c r="O68" s="101" t="s">
        <v>36</v>
      </c>
      <c r="P68" s="101" t="s">
        <v>124</v>
      </c>
      <c r="Q68" s="101" t="s">
        <v>125</v>
      </c>
      <c r="R68" s="107">
        <v>22880</v>
      </c>
      <c r="S68" s="101" t="s">
        <v>708</v>
      </c>
      <c r="X68" s="8"/>
    </row>
    <row r="69" spans="1:24" ht="12.75">
      <c r="A69" s="5" t="s">
        <v>176</v>
      </c>
      <c r="B69" s="139" t="s">
        <v>716</v>
      </c>
      <c r="C69" s="6" t="s">
        <v>35</v>
      </c>
      <c r="D69" s="7">
        <v>53.64931506849315</v>
      </c>
      <c r="E69" s="7" t="s">
        <v>27</v>
      </c>
      <c r="G69" t="s">
        <v>28</v>
      </c>
      <c r="H69" s="6">
        <v>0</v>
      </c>
      <c r="I69" s="6" t="s">
        <v>29</v>
      </c>
      <c r="J69" s="6" t="str">
        <f t="shared" si="3"/>
        <v>No</v>
      </c>
      <c r="K69" s="8">
        <v>32203</v>
      </c>
      <c r="L69">
        <v>17.7</v>
      </c>
      <c r="M69" s="96">
        <f t="shared" si="4"/>
        <v>17.669444444444444</v>
      </c>
      <c r="N69" s="8">
        <v>38658</v>
      </c>
      <c r="O69" s="101" t="s">
        <v>42</v>
      </c>
      <c r="P69" s="101" t="s">
        <v>124</v>
      </c>
      <c r="Q69" s="101" t="s">
        <v>125</v>
      </c>
      <c r="R69" s="107">
        <v>27123.2</v>
      </c>
      <c r="S69" s="101" t="s">
        <v>708</v>
      </c>
      <c r="X69" s="8"/>
    </row>
    <row r="70" spans="1:24" ht="12.75">
      <c r="A70" s="5" t="s">
        <v>177</v>
      </c>
      <c r="B70" s="5" t="s">
        <v>44</v>
      </c>
      <c r="C70" s="6" t="s">
        <v>35</v>
      </c>
      <c r="D70" s="7">
        <v>54.11232876712329</v>
      </c>
      <c r="E70" s="7" t="s">
        <v>27</v>
      </c>
      <c r="G70" t="s">
        <v>28</v>
      </c>
      <c r="H70" s="6">
        <v>0</v>
      </c>
      <c r="I70" s="6" t="s">
        <v>29</v>
      </c>
      <c r="J70" s="6" t="str">
        <f t="shared" si="3"/>
        <v>No</v>
      </c>
      <c r="K70" s="8">
        <v>29725</v>
      </c>
      <c r="L70">
        <v>24.5</v>
      </c>
      <c r="M70" s="96">
        <f t="shared" si="4"/>
        <v>24.480555555555554</v>
      </c>
      <c r="N70" s="8">
        <v>38668</v>
      </c>
      <c r="O70" s="101" t="s">
        <v>178</v>
      </c>
      <c r="P70" s="101" t="s">
        <v>124</v>
      </c>
      <c r="Q70" s="101" t="s">
        <v>125</v>
      </c>
      <c r="R70" s="107">
        <v>30950.4</v>
      </c>
      <c r="S70" s="101" t="s">
        <v>708</v>
      </c>
      <c r="X70" s="8"/>
    </row>
    <row r="71" spans="1:24" ht="12.75">
      <c r="A71" s="5" t="s">
        <v>101</v>
      </c>
      <c r="B71" s="5" t="s">
        <v>179</v>
      </c>
      <c r="C71" s="6" t="s">
        <v>35</v>
      </c>
      <c r="D71" s="7">
        <v>28.345205479452055</v>
      </c>
      <c r="E71" s="7" t="s">
        <v>27</v>
      </c>
      <c r="G71" t="s">
        <v>28</v>
      </c>
      <c r="H71" s="6">
        <v>1</v>
      </c>
      <c r="I71" s="6" t="s">
        <v>29</v>
      </c>
      <c r="J71" s="6" t="str">
        <f t="shared" si="3"/>
        <v>Yes</v>
      </c>
      <c r="K71" s="8">
        <v>35983</v>
      </c>
      <c r="L71">
        <v>7.4</v>
      </c>
      <c r="M71" s="96">
        <f t="shared" si="4"/>
        <v>7.394444444444445</v>
      </c>
      <c r="N71" s="8">
        <v>38685</v>
      </c>
      <c r="O71" s="101" t="s">
        <v>87</v>
      </c>
      <c r="P71" s="101" t="s">
        <v>124</v>
      </c>
      <c r="Q71" s="101" t="s">
        <v>125</v>
      </c>
      <c r="R71" s="107">
        <v>24150</v>
      </c>
      <c r="S71" s="101" t="s">
        <v>708</v>
      </c>
      <c r="X71" s="8"/>
    </row>
    <row r="72" spans="1:24" ht="12.75">
      <c r="A72" s="5" t="s">
        <v>180</v>
      </c>
      <c r="B72" s="139" t="s">
        <v>718</v>
      </c>
      <c r="C72" s="6" t="s">
        <v>35</v>
      </c>
      <c r="D72" s="7">
        <v>42.88493150684931</v>
      </c>
      <c r="E72" s="7" t="s">
        <v>27</v>
      </c>
      <c r="G72" t="s">
        <v>28</v>
      </c>
      <c r="H72" s="6">
        <v>1</v>
      </c>
      <c r="I72" s="6" t="s">
        <v>29</v>
      </c>
      <c r="J72" s="6" t="str">
        <f t="shared" si="3"/>
        <v>Yes</v>
      </c>
      <c r="K72" s="8">
        <v>36123</v>
      </c>
      <c r="L72">
        <v>7</v>
      </c>
      <c r="M72" s="96">
        <f t="shared" si="4"/>
        <v>7.036111111111111</v>
      </c>
      <c r="N72" s="8">
        <v>38693</v>
      </c>
      <c r="O72" s="101" t="s">
        <v>36</v>
      </c>
      <c r="P72" s="101" t="s">
        <v>124</v>
      </c>
      <c r="Q72" s="101" t="s">
        <v>125</v>
      </c>
      <c r="R72" s="107">
        <v>24247</v>
      </c>
      <c r="S72" s="101" t="s">
        <v>708</v>
      </c>
      <c r="X72" s="8"/>
    </row>
    <row r="73" spans="1:24" ht="12.75">
      <c r="A73" s="5" t="s">
        <v>181</v>
      </c>
      <c r="B73" s="5" t="s">
        <v>182</v>
      </c>
      <c r="C73" s="6" t="s">
        <v>35</v>
      </c>
      <c r="D73" s="7">
        <v>43.38630136986301</v>
      </c>
      <c r="E73" s="7" t="s">
        <v>27</v>
      </c>
      <c r="G73" t="s">
        <v>28</v>
      </c>
      <c r="H73" s="6">
        <v>1</v>
      </c>
      <c r="I73" s="6" t="s">
        <v>29</v>
      </c>
      <c r="J73" s="6" t="str">
        <f t="shared" si="3"/>
        <v>Yes</v>
      </c>
      <c r="K73" s="8">
        <v>38685</v>
      </c>
      <c r="L73">
        <v>0</v>
      </c>
      <c r="M73" s="96">
        <f t="shared" si="4"/>
        <v>0.030555555555555555</v>
      </c>
      <c r="N73" s="8">
        <v>38696</v>
      </c>
      <c r="O73" s="101" t="s">
        <v>707</v>
      </c>
      <c r="P73" s="101" t="s">
        <v>124</v>
      </c>
      <c r="Q73" s="101" t="s">
        <v>125</v>
      </c>
      <c r="R73" s="107">
        <v>18720</v>
      </c>
      <c r="S73" s="101" t="s">
        <v>708</v>
      </c>
      <c r="X73" s="8"/>
    </row>
    <row r="74" spans="1:24" ht="12.75">
      <c r="A74" s="5" t="s">
        <v>101</v>
      </c>
      <c r="B74" s="5" t="s">
        <v>183</v>
      </c>
      <c r="C74" s="6" t="s">
        <v>35</v>
      </c>
      <c r="D74" s="7">
        <v>56.90958904109589</v>
      </c>
      <c r="E74" s="7" t="s">
        <v>27</v>
      </c>
      <c r="G74" t="s">
        <v>28</v>
      </c>
      <c r="H74" s="6">
        <v>0</v>
      </c>
      <c r="I74" s="6" t="s">
        <v>29</v>
      </c>
      <c r="J74" s="6" t="str">
        <f t="shared" si="3"/>
        <v>No</v>
      </c>
      <c r="K74" s="8">
        <v>34037</v>
      </c>
      <c r="L74">
        <v>12.8</v>
      </c>
      <c r="M74" s="96">
        <f t="shared" si="4"/>
        <v>12.775</v>
      </c>
      <c r="N74" s="8">
        <v>38704</v>
      </c>
      <c r="O74" s="101" t="s">
        <v>56</v>
      </c>
      <c r="P74" s="101" t="s">
        <v>124</v>
      </c>
      <c r="Q74" s="101" t="s">
        <v>125</v>
      </c>
      <c r="R74" s="107">
        <v>30950.4</v>
      </c>
      <c r="S74" s="101" t="s">
        <v>708</v>
      </c>
      <c r="X74" s="8"/>
    </row>
    <row r="75" spans="1:24" ht="12.75">
      <c r="A75" s="5" t="s">
        <v>184</v>
      </c>
      <c r="B75" s="5" t="s">
        <v>185</v>
      </c>
      <c r="C75" s="6" t="s">
        <v>35</v>
      </c>
      <c r="D75" s="7">
        <v>53.46027397260274</v>
      </c>
      <c r="E75" s="7" t="s">
        <v>27</v>
      </c>
      <c r="G75" t="s">
        <v>28</v>
      </c>
      <c r="H75" s="6">
        <v>0</v>
      </c>
      <c r="I75" s="6" t="s">
        <v>29</v>
      </c>
      <c r="J75" s="6" t="str">
        <f t="shared" si="3"/>
        <v>No</v>
      </c>
      <c r="K75" s="8">
        <v>38734</v>
      </c>
      <c r="L75">
        <v>0</v>
      </c>
      <c r="M75" s="96">
        <f t="shared" si="4"/>
        <v>0.058333333333333334</v>
      </c>
      <c r="N75" s="8">
        <v>38756</v>
      </c>
      <c r="O75" s="101" t="s">
        <v>168</v>
      </c>
      <c r="P75" s="101" t="s">
        <v>124</v>
      </c>
      <c r="Q75" s="101" t="s">
        <v>125</v>
      </c>
      <c r="R75" s="107">
        <v>20800</v>
      </c>
      <c r="S75" s="101" t="s">
        <v>708</v>
      </c>
      <c r="X75" s="8"/>
    </row>
    <row r="76" spans="1:24" ht="12.75">
      <c r="A76" s="5" t="s">
        <v>186</v>
      </c>
      <c r="B76" s="5" t="s">
        <v>187</v>
      </c>
      <c r="C76" s="6" t="s">
        <v>26</v>
      </c>
      <c r="D76" s="7">
        <v>42.8986301369863</v>
      </c>
      <c r="E76" s="7" t="s">
        <v>27</v>
      </c>
      <c r="G76" t="s">
        <v>28</v>
      </c>
      <c r="H76" s="6">
        <v>0</v>
      </c>
      <c r="I76" s="6" t="s">
        <v>29</v>
      </c>
      <c r="J76" s="6" t="str">
        <f t="shared" si="3"/>
        <v>No</v>
      </c>
      <c r="K76" s="8">
        <v>36032</v>
      </c>
      <c r="L76">
        <v>6.6</v>
      </c>
      <c r="M76" s="96">
        <f t="shared" si="4"/>
        <v>6.597222222222222</v>
      </c>
      <c r="N76" s="8">
        <v>38441</v>
      </c>
      <c r="O76" s="101" t="s">
        <v>168</v>
      </c>
      <c r="P76" s="101" t="s">
        <v>188</v>
      </c>
      <c r="Q76" s="101" t="s">
        <v>125</v>
      </c>
      <c r="R76" s="107">
        <v>65813</v>
      </c>
      <c r="S76" s="101" t="s">
        <v>69</v>
      </c>
      <c r="X76" s="8"/>
    </row>
    <row r="77" spans="1:24" ht="12.75">
      <c r="A77" s="5" t="s">
        <v>83</v>
      </c>
      <c r="B77" s="5" t="s">
        <v>189</v>
      </c>
      <c r="C77" s="6" t="s">
        <v>35</v>
      </c>
      <c r="D77" s="7">
        <v>49.14794520547945</v>
      </c>
      <c r="E77" s="7" t="s">
        <v>27</v>
      </c>
      <c r="G77" t="s">
        <v>28</v>
      </c>
      <c r="H77" s="6">
        <v>0</v>
      </c>
      <c r="I77" s="6" t="s">
        <v>29</v>
      </c>
      <c r="J77" s="6" t="str">
        <f t="shared" si="3"/>
        <v>No</v>
      </c>
      <c r="K77" s="8">
        <v>32028</v>
      </c>
      <c r="L77">
        <v>17.5</v>
      </c>
      <c r="M77" s="96">
        <f t="shared" si="4"/>
        <v>17.447222222222223</v>
      </c>
      <c r="N77" s="8">
        <v>38402</v>
      </c>
      <c r="O77" s="101" t="s">
        <v>120</v>
      </c>
      <c r="P77" s="101" t="s">
        <v>68</v>
      </c>
      <c r="Q77" s="101" t="s">
        <v>125</v>
      </c>
      <c r="R77" s="107">
        <v>49619.2</v>
      </c>
      <c r="S77" s="101" t="s">
        <v>69</v>
      </c>
      <c r="X77" s="8"/>
    </row>
    <row r="78" spans="1:24" ht="12.75">
      <c r="A78" s="5" t="s">
        <v>190</v>
      </c>
      <c r="B78" s="139" t="s">
        <v>720</v>
      </c>
      <c r="C78" s="6" t="s">
        <v>26</v>
      </c>
      <c r="D78" s="7">
        <v>33.676712328767124</v>
      </c>
      <c r="E78" s="7" t="s">
        <v>27</v>
      </c>
      <c r="G78" t="s">
        <v>28</v>
      </c>
      <c r="H78" s="6">
        <v>1</v>
      </c>
      <c r="I78" s="6" t="s">
        <v>29</v>
      </c>
      <c r="J78" s="6" t="str">
        <f t="shared" si="3"/>
        <v>Yes</v>
      </c>
      <c r="K78" s="8">
        <v>37434</v>
      </c>
      <c r="L78">
        <v>2.7</v>
      </c>
      <c r="M78" s="96">
        <f t="shared" si="4"/>
        <v>2.7527777777777778</v>
      </c>
      <c r="N78" s="8">
        <v>38439</v>
      </c>
      <c r="O78" s="101" t="s">
        <v>191</v>
      </c>
      <c r="P78" s="101" t="s">
        <v>68</v>
      </c>
      <c r="Q78" s="101" t="s">
        <v>125</v>
      </c>
      <c r="R78" s="107">
        <v>47600</v>
      </c>
      <c r="S78" s="101" t="s">
        <v>69</v>
      </c>
      <c r="X78" s="8"/>
    </row>
    <row r="79" spans="1:24" ht="12.75">
      <c r="A79" s="5" t="s">
        <v>192</v>
      </c>
      <c r="B79" s="5" t="s">
        <v>134</v>
      </c>
      <c r="C79" s="6" t="s">
        <v>35</v>
      </c>
      <c r="D79" s="7">
        <v>42.80821917808219</v>
      </c>
      <c r="E79" s="7" t="s">
        <v>50</v>
      </c>
      <c r="G79" t="s">
        <v>28</v>
      </c>
      <c r="H79" s="6">
        <v>1</v>
      </c>
      <c r="I79" s="6" t="s">
        <v>29</v>
      </c>
      <c r="J79" s="6" t="str">
        <f t="shared" si="3"/>
        <v>Yes</v>
      </c>
      <c r="K79" s="8">
        <v>38783</v>
      </c>
      <c r="L79">
        <v>0</v>
      </c>
      <c r="M79" s="96">
        <f t="shared" si="4"/>
        <v>0.3111111111111111</v>
      </c>
      <c r="N79" s="8">
        <v>38897</v>
      </c>
      <c r="O79" s="101" t="s">
        <v>36</v>
      </c>
      <c r="P79" s="101" t="s">
        <v>193</v>
      </c>
      <c r="Q79" s="101" t="s">
        <v>194</v>
      </c>
      <c r="R79" s="107">
        <v>30150.4</v>
      </c>
      <c r="S79" s="101" t="s">
        <v>708</v>
      </c>
      <c r="X79" s="8"/>
    </row>
    <row r="80" spans="1:24" ht="12.75">
      <c r="A80" s="5" t="s">
        <v>195</v>
      </c>
      <c r="B80" s="5" t="s">
        <v>196</v>
      </c>
      <c r="C80" s="6" t="s">
        <v>35</v>
      </c>
      <c r="D80" s="7">
        <v>39.19178082191781</v>
      </c>
      <c r="E80" s="7" t="s">
        <v>27</v>
      </c>
      <c r="G80" t="s">
        <v>28</v>
      </c>
      <c r="H80" s="6">
        <v>0</v>
      </c>
      <c r="I80" s="6" t="s">
        <v>29</v>
      </c>
      <c r="J80" s="6" t="str">
        <f t="shared" si="3"/>
        <v>No</v>
      </c>
      <c r="K80" s="8">
        <v>38797</v>
      </c>
      <c r="L80">
        <v>0</v>
      </c>
      <c r="M80" s="96">
        <f t="shared" si="4"/>
        <v>0.2611111111111111</v>
      </c>
      <c r="N80" s="8">
        <v>38893</v>
      </c>
      <c r="O80" s="101" t="s">
        <v>53</v>
      </c>
      <c r="P80" s="101" t="s">
        <v>197</v>
      </c>
      <c r="Q80" s="101" t="s">
        <v>194</v>
      </c>
      <c r="R80" s="107">
        <v>30950.4</v>
      </c>
      <c r="S80" s="101" t="s">
        <v>69</v>
      </c>
      <c r="X80" s="8"/>
    </row>
    <row r="81" spans="1:24" ht="12.75">
      <c r="A81" s="5" t="s">
        <v>198</v>
      </c>
      <c r="B81" s="139" t="s">
        <v>721</v>
      </c>
      <c r="C81" s="6" t="s">
        <v>26</v>
      </c>
      <c r="D81" s="7">
        <v>43.205479452054796</v>
      </c>
      <c r="E81" s="7" t="s">
        <v>27</v>
      </c>
      <c r="G81" t="s">
        <v>28</v>
      </c>
      <c r="H81" s="6">
        <v>1</v>
      </c>
      <c r="I81" s="6" t="s">
        <v>29</v>
      </c>
      <c r="J81" s="6" t="str">
        <f t="shared" si="3"/>
        <v>Yes</v>
      </c>
      <c r="K81" s="8">
        <v>35766</v>
      </c>
      <c r="L81">
        <v>8.8</v>
      </c>
      <c r="M81" s="96">
        <f t="shared" si="4"/>
        <v>8.777777777777779</v>
      </c>
      <c r="N81" s="8">
        <v>38972</v>
      </c>
      <c r="O81" s="101" t="s">
        <v>36</v>
      </c>
      <c r="P81" s="101" t="s">
        <v>199</v>
      </c>
      <c r="Q81" s="101" t="s">
        <v>200</v>
      </c>
      <c r="R81" s="107">
        <v>34230</v>
      </c>
      <c r="S81" s="101" t="s">
        <v>69</v>
      </c>
      <c r="X81" s="8"/>
    </row>
    <row r="82" spans="1:24" ht="12.75">
      <c r="A82" s="5" t="s">
        <v>201</v>
      </c>
      <c r="B82" s="5" t="s">
        <v>202</v>
      </c>
      <c r="C82" s="6" t="s">
        <v>35</v>
      </c>
      <c r="D82" s="7">
        <v>43.441095890410956</v>
      </c>
      <c r="E82" s="7" t="s">
        <v>27</v>
      </c>
      <c r="G82" t="s">
        <v>28</v>
      </c>
      <c r="H82" s="6">
        <v>0</v>
      </c>
      <c r="I82" s="6" t="s">
        <v>29</v>
      </c>
      <c r="J82" s="6" t="str">
        <f t="shared" si="3"/>
        <v>No</v>
      </c>
      <c r="K82" s="8">
        <v>38818</v>
      </c>
      <c r="L82">
        <v>0</v>
      </c>
      <c r="M82" s="96">
        <f t="shared" si="4"/>
        <v>0.019444444444444445</v>
      </c>
      <c r="N82" s="8">
        <v>38825</v>
      </c>
      <c r="O82" s="101" t="s">
        <v>203</v>
      </c>
      <c r="P82" s="101" t="s">
        <v>204</v>
      </c>
      <c r="Q82" s="101" t="s">
        <v>205</v>
      </c>
      <c r="R82" s="107">
        <v>27123.2</v>
      </c>
      <c r="S82" s="101" t="s">
        <v>708</v>
      </c>
      <c r="X82" s="8"/>
    </row>
    <row r="83" spans="1:24" ht="12.75">
      <c r="A83" s="5" t="s">
        <v>77</v>
      </c>
      <c r="B83" s="5" t="s">
        <v>206</v>
      </c>
      <c r="C83" s="6" t="s">
        <v>35</v>
      </c>
      <c r="D83" s="7">
        <v>27.46849315068493</v>
      </c>
      <c r="E83" s="7" t="s">
        <v>27</v>
      </c>
      <c r="G83" t="s">
        <v>28</v>
      </c>
      <c r="H83" s="6">
        <v>1</v>
      </c>
      <c r="I83" s="6" t="s">
        <v>29</v>
      </c>
      <c r="J83" s="6" t="str">
        <f t="shared" si="3"/>
        <v>Yes</v>
      </c>
      <c r="K83" s="8">
        <v>37887</v>
      </c>
      <c r="L83">
        <v>2.6</v>
      </c>
      <c r="M83" s="96">
        <f t="shared" si="4"/>
        <v>2.591666666666667</v>
      </c>
      <c r="N83" s="8">
        <v>38833</v>
      </c>
      <c r="O83" s="101" t="s">
        <v>36</v>
      </c>
      <c r="P83" s="101" t="s">
        <v>204</v>
      </c>
      <c r="Q83" s="101" t="s">
        <v>205</v>
      </c>
      <c r="R83" s="107">
        <v>30700.16</v>
      </c>
      <c r="S83" s="101" t="s">
        <v>708</v>
      </c>
      <c r="X83" s="8"/>
    </row>
    <row r="84" spans="1:24" ht="12.75">
      <c r="A84" s="5" t="s">
        <v>207</v>
      </c>
      <c r="B84" s="5" t="s">
        <v>179</v>
      </c>
      <c r="C84" s="6" t="s">
        <v>35</v>
      </c>
      <c r="D84" s="7">
        <v>31.306849315068494</v>
      </c>
      <c r="E84" s="7" t="s">
        <v>27</v>
      </c>
      <c r="G84" t="s">
        <v>28</v>
      </c>
      <c r="H84" s="6">
        <v>0</v>
      </c>
      <c r="I84" s="6" t="s">
        <v>29</v>
      </c>
      <c r="J84" s="6" t="str">
        <f t="shared" si="3"/>
        <v>No</v>
      </c>
      <c r="K84" s="8">
        <v>38769</v>
      </c>
      <c r="L84">
        <v>0</v>
      </c>
      <c r="M84" s="96">
        <f t="shared" si="4"/>
        <v>0.2</v>
      </c>
      <c r="N84" s="8">
        <v>38840</v>
      </c>
      <c r="O84" s="101" t="s">
        <v>42</v>
      </c>
      <c r="P84" s="101" t="s">
        <v>204</v>
      </c>
      <c r="Q84" s="101" t="s">
        <v>205</v>
      </c>
      <c r="R84" s="107">
        <v>30950.4</v>
      </c>
      <c r="S84" s="101" t="s">
        <v>708</v>
      </c>
      <c r="X84" s="8"/>
    </row>
    <row r="85" spans="1:24" ht="12.75">
      <c r="A85" s="5" t="s">
        <v>101</v>
      </c>
      <c r="B85" s="5" t="s">
        <v>208</v>
      </c>
      <c r="C85" s="6" t="s">
        <v>35</v>
      </c>
      <c r="D85" s="7">
        <v>41.35616438356164</v>
      </c>
      <c r="E85" s="7" t="s">
        <v>27</v>
      </c>
      <c r="G85" t="s">
        <v>28</v>
      </c>
      <c r="H85" s="6">
        <v>1</v>
      </c>
      <c r="I85" s="6" t="s">
        <v>29</v>
      </c>
      <c r="J85" s="6" t="str">
        <f t="shared" si="3"/>
        <v>Yes</v>
      </c>
      <c r="K85" s="8">
        <v>32255</v>
      </c>
      <c r="L85">
        <v>18.1</v>
      </c>
      <c r="M85" s="96">
        <f t="shared" si="4"/>
        <v>18.08888888888889</v>
      </c>
      <c r="N85" s="8">
        <v>38861</v>
      </c>
      <c r="O85" s="101" t="s">
        <v>87</v>
      </c>
      <c r="P85" s="101" t="s">
        <v>204</v>
      </c>
      <c r="Q85" s="101" t="s">
        <v>205</v>
      </c>
      <c r="R85" s="107">
        <v>35712.32</v>
      </c>
      <c r="S85" s="101" t="s">
        <v>708</v>
      </c>
      <c r="X85" s="8"/>
    </row>
    <row r="86" spans="1:24" ht="12.75">
      <c r="A86" s="5" t="s">
        <v>209</v>
      </c>
      <c r="B86" s="5" t="s">
        <v>210</v>
      </c>
      <c r="C86" s="6" t="s">
        <v>26</v>
      </c>
      <c r="D86" s="7">
        <v>49.912328767123284</v>
      </c>
      <c r="E86" s="7" t="s">
        <v>156</v>
      </c>
      <c r="G86" t="s">
        <v>28</v>
      </c>
      <c r="H86" s="6">
        <v>1</v>
      </c>
      <c r="I86" s="6" t="s">
        <v>29</v>
      </c>
      <c r="J86" s="6" t="str">
        <f t="shared" si="3"/>
        <v>Yes</v>
      </c>
      <c r="K86" s="8">
        <v>32695</v>
      </c>
      <c r="L86">
        <v>6.9</v>
      </c>
      <c r="M86" s="96">
        <f t="shared" si="4"/>
        <v>16.90277777777778</v>
      </c>
      <c r="N86" s="8">
        <v>38868</v>
      </c>
      <c r="O86" s="101" t="s">
        <v>168</v>
      </c>
      <c r="P86" s="101" t="s">
        <v>204</v>
      </c>
      <c r="Q86" s="101" t="s">
        <v>205</v>
      </c>
      <c r="R86" s="107">
        <v>35653.2</v>
      </c>
      <c r="S86" s="101" t="s">
        <v>708</v>
      </c>
      <c r="X86" s="8"/>
    </row>
    <row r="87" spans="1:24" ht="12.75">
      <c r="A87" s="5" t="s">
        <v>105</v>
      </c>
      <c r="B87" s="5" t="s">
        <v>211</v>
      </c>
      <c r="C87" s="6" t="s">
        <v>35</v>
      </c>
      <c r="D87" s="7">
        <v>54.202739726027396</v>
      </c>
      <c r="E87" s="7" t="s">
        <v>27</v>
      </c>
      <c r="G87" t="s">
        <v>28</v>
      </c>
      <c r="H87" s="6">
        <v>0</v>
      </c>
      <c r="I87" s="6" t="s">
        <v>29</v>
      </c>
      <c r="J87" s="6" t="str">
        <f t="shared" si="3"/>
        <v>No</v>
      </c>
      <c r="K87" s="8">
        <v>38699</v>
      </c>
      <c r="L87">
        <v>0</v>
      </c>
      <c r="M87" s="96">
        <f t="shared" si="4"/>
        <v>0.4722222222222222</v>
      </c>
      <c r="N87" s="8">
        <v>38871</v>
      </c>
      <c r="O87" s="101" t="s">
        <v>53</v>
      </c>
      <c r="P87" s="101" t="s">
        <v>204</v>
      </c>
      <c r="Q87" s="101" t="s">
        <v>205</v>
      </c>
      <c r="R87" s="107">
        <v>30950.4</v>
      </c>
      <c r="S87" s="101" t="s">
        <v>708</v>
      </c>
      <c r="X87" s="8"/>
    </row>
    <row r="88" spans="1:24" ht="12.75">
      <c r="A88" s="5" t="s">
        <v>212</v>
      </c>
      <c r="B88" s="139" t="s">
        <v>727</v>
      </c>
      <c r="C88" s="6" t="s">
        <v>35</v>
      </c>
      <c r="D88" s="7">
        <v>54.827397260273976</v>
      </c>
      <c r="E88" s="7" t="s">
        <v>27</v>
      </c>
      <c r="G88" t="s">
        <v>28</v>
      </c>
      <c r="H88" s="6">
        <v>0</v>
      </c>
      <c r="I88" s="6" t="s">
        <v>29</v>
      </c>
      <c r="J88" s="6" t="str">
        <f t="shared" si="3"/>
        <v>No</v>
      </c>
      <c r="K88" s="8">
        <v>38846</v>
      </c>
      <c r="L88">
        <v>0</v>
      </c>
      <c r="M88" s="96">
        <f t="shared" si="4"/>
        <v>0.10833333333333334</v>
      </c>
      <c r="N88" s="8">
        <v>38886</v>
      </c>
      <c r="O88" s="101" t="s">
        <v>39</v>
      </c>
      <c r="P88" s="101" t="s">
        <v>204</v>
      </c>
      <c r="Q88" s="101" t="s">
        <v>205</v>
      </c>
      <c r="R88" s="107">
        <v>30950.4</v>
      </c>
      <c r="S88" s="101" t="s">
        <v>708</v>
      </c>
      <c r="X88" s="8"/>
    </row>
    <row r="89" spans="1:24" ht="12.75">
      <c r="A89" s="5" t="s">
        <v>57</v>
      </c>
      <c r="B89" s="5" t="s">
        <v>213</v>
      </c>
      <c r="C89" s="6" t="s">
        <v>35</v>
      </c>
      <c r="D89" s="7">
        <v>29.273972602739725</v>
      </c>
      <c r="E89" s="7" t="s">
        <v>27</v>
      </c>
      <c r="G89" t="s">
        <v>28</v>
      </c>
      <c r="H89" s="6">
        <v>1</v>
      </c>
      <c r="I89" s="6" t="s">
        <v>29</v>
      </c>
      <c r="J89" s="6" t="str">
        <f t="shared" si="3"/>
        <v>Yes</v>
      </c>
      <c r="K89" s="8">
        <v>38749</v>
      </c>
      <c r="L89">
        <v>0</v>
      </c>
      <c r="M89" s="96">
        <f t="shared" si="4"/>
        <v>0.4666666666666667</v>
      </c>
      <c r="N89" s="8">
        <v>38917</v>
      </c>
      <c r="O89" s="101" t="s">
        <v>36</v>
      </c>
      <c r="P89" s="101" t="s">
        <v>204</v>
      </c>
      <c r="Q89" s="101" t="s">
        <v>205</v>
      </c>
      <c r="R89" s="107">
        <v>30950.4</v>
      </c>
      <c r="S89" s="101" t="s">
        <v>708</v>
      </c>
      <c r="X89" s="8"/>
    </row>
    <row r="90" spans="1:24" ht="12.75">
      <c r="A90" s="5" t="s">
        <v>214</v>
      </c>
      <c r="B90" s="5" t="s">
        <v>202</v>
      </c>
      <c r="C90" s="6" t="s">
        <v>26</v>
      </c>
      <c r="D90" s="7">
        <v>35.18630136986302</v>
      </c>
      <c r="E90" s="7" t="s">
        <v>27</v>
      </c>
      <c r="G90" t="s">
        <v>28</v>
      </c>
      <c r="H90" s="6">
        <v>1</v>
      </c>
      <c r="I90" s="6" t="s">
        <v>29</v>
      </c>
      <c r="J90" s="6" t="str">
        <f t="shared" si="3"/>
        <v>Yes</v>
      </c>
      <c r="K90" s="8">
        <v>36746</v>
      </c>
      <c r="L90">
        <v>6</v>
      </c>
      <c r="M90" s="96">
        <f t="shared" si="4"/>
        <v>5.977777777777778</v>
      </c>
      <c r="N90" s="8">
        <v>38928</v>
      </c>
      <c r="O90" s="101" t="s">
        <v>36</v>
      </c>
      <c r="P90" s="101" t="s">
        <v>204</v>
      </c>
      <c r="Q90" s="101" t="s">
        <v>205</v>
      </c>
      <c r="R90" s="107">
        <v>31680</v>
      </c>
      <c r="S90" s="101" t="s">
        <v>708</v>
      </c>
      <c r="X90" s="8"/>
    </row>
    <row r="91" spans="1:24" ht="12.75">
      <c r="A91" s="5" t="s">
        <v>215</v>
      </c>
      <c r="B91" s="5" t="s">
        <v>216</v>
      </c>
      <c r="C91" s="6" t="s">
        <v>35</v>
      </c>
      <c r="D91" s="7">
        <v>36.4027397260274</v>
      </c>
      <c r="E91" s="7" t="s">
        <v>27</v>
      </c>
      <c r="G91" t="s">
        <v>28</v>
      </c>
      <c r="H91" s="6">
        <v>0</v>
      </c>
      <c r="I91" s="6" t="s">
        <v>29</v>
      </c>
      <c r="J91" s="6" t="str">
        <f t="shared" si="3"/>
        <v>No</v>
      </c>
      <c r="K91" s="8">
        <v>33904</v>
      </c>
      <c r="L91">
        <v>13.8</v>
      </c>
      <c r="M91" s="96">
        <f t="shared" si="4"/>
        <v>13.822222222222223</v>
      </c>
      <c r="N91" s="8">
        <v>38952</v>
      </c>
      <c r="O91" s="101" t="s">
        <v>30</v>
      </c>
      <c r="P91" s="101" t="s">
        <v>204</v>
      </c>
      <c r="Q91" s="101" t="s">
        <v>205</v>
      </c>
      <c r="R91" s="107">
        <v>33886.4</v>
      </c>
      <c r="S91" s="101" t="s">
        <v>708</v>
      </c>
      <c r="X91" s="8"/>
    </row>
    <row r="92" spans="1:24" ht="12.75">
      <c r="A92" s="5" t="s">
        <v>126</v>
      </c>
      <c r="B92" s="5" t="s">
        <v>217</v>
      </c>
      <c r="C92" s="6" t="s">
        <v>35</v>
      </c>
      <c r="D92" s="7">
        <v>56.298630136986304</v>
      </c>
      <c r="E92" s="7" t="s">
        <v>27</v>
      </c>
      <c r="G92" t="s">
        <v>28</v>
      </c>
      <c r="H92" s="6">
        <v>0</v>
      </c>
      <c r="I92" s="6" t="s">
        <v>29</v>
      </c>
      <c r="J92" s="6" t="str">
        <f t="shared" si="3"/>
        <v>No</v>
      </c>
      <c r="K92" s="8">
        <v>36509</v>
      </c>
      <c r="L92">
        <v>6.7</v>
      </c>
      <c r="M92" s="96">
        <f t="shared" si="4"/>
        <v>6.688888888888889</v>
      </c>
      <c r="N92" s="8">
        <v>38952</v>
      </c>
      <c r="O92" s="101" t="s">
        <v>42</v>
      </c>
      <c r="P92" s="101" t="s">
        <v>204</v>
      </c>
      <c r="Q92" s="101" t="s">
        <v>205</v>
      </c>
      <c r="R92" s="107">
        <v>31886.4</v>
      </c>
      <c r="S92" s="101" t="s">
        <v>708</v>
      </c>
      <c r="X92" s="8"/>
    </row>
    <row r="93" spans="1:24" ht="12.75">
      <c r="A93" s="5" t="s">
        <v>218</v>
      </c>
      <c r="B93" s="5" t="s">
        <v>219</v>
      </c>
      <c r="C93" s="6" t="s">
        <v>26</v>
      </c>
      <c r="D93" s="7">
        <v>63.11780821917808</v>
      </c>
      <c r="E93" s="7" t="s">
        <v>27</v>
      </c>
      <c r="G93" t="s">
        <v>28</v>
      </c>
      <c r="H93" s="6">
        <v>1</v>
      </c>
      <c r="I93" s="6" t="s">
        <v>29</v>
      </c>
      <c r="J93" s="6" t="str">
        <f t="shared" si="3"/>
        <v>Yes</v>
      </c>
      <c r="K93" s="8">
        <v>33715</v>
      </c>
      <c r="L93">
        <v>14.1</v>
      </c>
      <c r="M93" s="96">
        <f t="shared" si="4"/>
        <v>14.130555555555556</v>
      </c>
      <c r="N93" s="8">
        <v>38876</v>
      </c>
      <c r="O93" s="101" t="s">
        <v>92</v>
      </c>
      <c r="P93" s="101" t="s">
        <v>220</v>
      </c>
      <c r="Q93" s="101" t="s">
        <v>221</v>
      </c>
      <c r="R93" s="107">
        <v>36150.4</v>
      </c>
      <c r="S93" s="101" t="s">
        <v>708</v>
      </c>
      <c r="X93" s="8"/>
    </row>
    <row r="94" spans="1:24" ht="12.75">
      <c r="A94" s="5"/>
      <c r="B94" s="5"/>
      <c r="D94" s="7"/>
      <c r="E94" s="7"/>
      <c r="M94" s="96"/>
      <c r="R94" s="107"/>
      <c r="X94" s="8"/>
    </row>
    <row r="95" spans="1:24" ht="12.75">
      <c r="A95" s="5"/>
      <c r="B95" s="5"/>
      <c r="D95" s="7"/>
      <c r="E95" s="7"/>
      <c r="M95" s="96"/>
      <c r="R95" s="107"/>
      <c r="X95" s="8"/>
    </row>
    <row r="96" spans="1:24" ht="12.75">
      <c r="A96" s="5"/>
      <c r="B96" s="5"/>
      <c r="D96" s="7"/>
      <c r="E96" s="7"/>
      <c r="M96" s="96"/>
      <c r="R96" s="107"/>
      <c r="X96" s="8"/>
    </row>
    <row r="97" spans="1:24" ht="12.75">
      <c r="A97" s="5"/>
      <c r="B97" s="5"/>
      <c r="D97" s="7"/>
      <c r="E97" s="7"/>
      <c r="M97" s="96"/>
      <c r="R97" s="107"/>
      <c r="X97" s="8"/>
    </row>
    <row r="98" spans="1:24" ht="12.75">
      <c r="A98" s="5"/>
      <c r="B98" s="5"/>
      <c r="D98" s="7"/>
      <c r="E98" s="7"/>
      <c r="M98" s="96"/>
      <c r="R98" s="107"/>
      <c r="X98" s="8"/>
    </row>
    <row r="99" spans="1:24" ht="12.75">
      <c r="A99" s="5"/>
      <c r="B99" s="5"/>
      <c r="D99" s="7"/>
      <c r="E99" s="7"/>
      <c r="M99" s="96"/>
      <c r="R99" s="107"/>
      <c r="X99" s="8"/>
    </row>
    <row r="100" spans="1:24" ht="12.75">
      <c r="A100" s="5"/>
      <c r="B100" s="5"/>
      <c r="D100" s="7"/>
      <c r="E100" s="7"/>
      <c r="M100" s="96"/>
      <c r="R100" s="107"/>
      <c r="X100" s="8"/>
    </row>
    <row r="101" spans="1:24" ht="12.75">
      <c r="A101" s="5"/>
      <c r="B101" s="5"/>
      <c r="D101" s="7"/>
      <c r="E101" s="7"/>
      <c r="M101" s="96"/>
      <c r="R101" s="107"/>
      <c r="X101" s="8"/>
    </row>
    <row r="102" spans="1:24" ht="12.75">
      <c r="A102" s="5"/>
      <c r="B102" s="5"/>
      <c r="D102" s="7"/>
      <c r="E102" s="7"/>
      <c r="M102" s="96"/>
      <c r="R102" s="107"/>
      <c r="X102" s="8"/>
    </row>
    <row r="103" spans="1:24" ht="12.75">
      <c r="A103" s="5"/>
      <c r="B103" s="5"/>
      <c r="D103" s="7"/>
      <c r="E103" s="7"/>
      <c r="M103" s="96"/>
      <c r="R103" s="107"/>
      <c r="X103" s="8"/>
    </row>
    <row r="104" spans="1:24" ht="12.75">
      <c r="A104" s="5"/>
      <c r="B104" s="5"/>
      <c r="D104" s="7"/>
      <c r="E104" s="7"/>
      <c r="M104" s="96"/>
      <c r="R104" s="107"/>
      <c r="X104" s="8"/>
    </row>
    <row r="105" spans="1:24" ht="12.75">
      <c r="A105" s="5"/>
      <c r="B105" s="5"/>
      <c r="D105" s="7"/>
      <c r="E105" s="7"/>
      <c r="M105" s="96"/>
      <c r="R105" s="107"/>
      <c r="X105" s="8"/>
    </row>
    <row r="106" spans="1:24" ht="12.75">
      <c r="A106" s="5"/>
      <c r="B106" s="5"/>
      <c r="D106" s="7"/>
      <c r="E106" s="7"/>
      <c r="M106" s="96"/>
      <c r="R106" s="107"/>
      <c r="X106" s="8"/>
    </row>
    <row r="107" spans="1:24" ht="12.75">
      <c r="A107" s="5"/>
      <c r="B107" s="5"/>
      <c r="D107" s="7"/>
      <c r="E107" s="7"/>
      <c r="M107" s="96"/>
      <c r="R107" s="107"/>
      <c r="T107" s="10"/>
      <c r="X107" s="8"/>
    </row>
    <row r="108" spans="1:24" ht="12.75">
      <c r="A108" s="5"/>
      <c r="B108" s="5"/>
      <c r="D108" s="7"/>
      <c r="E108" s="7"/>
      <c r="M108" s="96"/>
      <c r="R108" s="107"/>
      <c r="X108" s="8"/>
    </row>
    <row r="109" spans="1:24" ht="12.75">
      <c r="A109" s="5"/>
      <c r="B109" s="5"/>
      <c r="D109" s="7"/>
      <c r="E109" s="7"/>
      <c r="M109" s="96"/>
      <c r="R109" s="107"/>
      <c r="X109" s="8"/>
    </row>
    <row r="110" spans="1:24" ht="12.75">
      <c r="A110" s="5"/>
      <c r="B110" s="5"/>
      <c r="D110" s="7"/>
      <c r="E110" s="7"/>
      <c r="M110" s="96"/>
      <c r="R110" s="107"/>
      <c r="T110" s="10"/>
      <c r="X110" s="8"/>
    </row>
    <row r="111" spans="1:24" ht="12.75">
      <c r="A111" s="5"/>
      <c r="B111" s="5"/>
      <c r="D111" s="7"/>
      <c r="E111" s="7"/>
      <c r="M111" s="96"/>
      <c r="R111" s="107"/>
      <c r="X111" s="8"/>
    </row>
    <row r="112" spans="1:24" ht="12.75">
      <c r="A112" s="5"/>
      <c r="B112" s="5"/>
      <c r="D112" s="7"/>
      <c r="E112" s="7"/>
      <c r="M112" s="96"/>
      <c r="R112" s="107"/>
      <c r="X112" s="8"/>
    </row>
    <row r="113" spans="1:24" ht="12.75">
      <c r="A113" s="5"/>
      <c r="B113" s="5"/>
      <c r="D113" s="7"/>
      <c r="E113" s="7"/>
      <c r="M113" s="96"/>
      <c r="R113" s="107"/>
      <c r="X113" s="8"/>
    </row>
    <row r="114" ht="12.75">
      <c r="D114" s="9"/>
    </row>
    <row r="123" ht="12.75">
      <c r="A123" s="5"/>
    </row>
    <row r="124" spans="1:24" ht="12.75">
      <c r="A124" s="5"/>
      <c r="B124" s="5"/>
      <c r="D124" s="7"/>
      <c r="E124" s="7"/>
      <c r="N124" s="8"/>
      <c r="R124" s="109"/>
      <c r="X124" s="8"/>
    </row>
    <row r="125" spans="1:24" ht="12.75">
      <c r="A125" s="5"/>
      <c r="B125" s="5"/>
      <c r="D125" s="7"/>
      <c r="E125" s="7"/>
      <c r="N125" s="8"/>
      <c r="R125" s="109"/>
      <c r="X125" s="8"/>
    </row>
    <row r="126" spans="1:24" ht="12.75">
      <c r="A126" s="5"/>
      <c r="B126" s="5"/>
      <c r="D126" s="7"/>
      <c r="E126" s="7"/>
      <c r="N126" s="8"/>
      <c r="R126" s="109"/>
      <c r="X126" s="8"/>
    </row>
    <row r="127" spans="4:24" ht="12.75">
      <c r="D127" s="7"/>
      <c r="E127" s="7"/>
      <c r="N127" s="8"/>
      <c r="R127" s="109"/>
      <c r="X127" s="8"/>
    </row>
    <row r="128" spans="1:24" ht="12.75">
      <c r="A128" s="5"/>
      <c r="B128" s="5"/>
      <c r="D128" s="7"/>
      <c r="E128" s="7"/>
      <c r="R128" s="109"/>
      <c r="X128" s="8"/>
    </row>
    <row r="129" spans="1:24" ht="12.75">
      <c r="A129" s="5"/>
      <c r="B129" s="5"/>
      <c r="D129" s="7"/>
      <c r="E129" s="7"/>
      <c r="R129" s="109"/>
      <c r="X129" s="8"/>
    </row>
    <row r="130" spans="1:24" ht="12.75">
      <c r="A130" s="5"/>
      <c r="B130" s="5"/>
      <c r="D130" s="7"/>
      <c r="E130" s="7"/>
      <c r="R130" s="109"/>
      <c r="X130" s="8"/>
    </row>
    <row r="131" spans="1:24" ht="12.75">
      <c r="A131" s="5"/>
      <c r="B131" s="5"/>
      <c r="D131" s="7"/>
      <c r="E131" s="7"/>
      <c r="R131" s="109"/>
      <c r="X131" s="8"/>
    </row>
    <row r="132" spans="1:24" ht="12.75">
      <c r="A132" s="5"/>
      <c r="B132" s="5"/>
      <c r="D132" s="7"/>
      <c r="E132" s="7"/>
      <c r="R132" s="109"/>
      <c r="X132" s="8"/>
    </row>
    <row r="133" spans="1:24" ht="12.75">
      <c r="A133" s="5"/>
      <c r="B133" s="5"/>
      <c r="D133" s="7"/>
      <c r="E133" s="7"/>
      <c r="R133" s="109"/>
      <c r="X133" s="8"/>
    </row>
    <row r="134" spans="1:24" ht="12.75">
      <c r="A134" s="5"/>
      <c r="B134" s="5"/>
      <c r="D134" s="7"/>
      <c r="E134" s="7"/>
      <c r="R134" s="109"/>
      <c r="X134" s="8"/>
    </row>
    <row r="135" spans="1:24" ht="12.75">
      <c r="A135" s="5"/>
      <c r="B135" s="5"/>
      <c r="D135" s="7"/>
      <c r="E135" s="7"/>
      <c r="R135" s="109"/>
      <c r="X135" s="8"/>
    </row>
    <row r="136" spans="1:24" ht="12.75">
      <c r="A136" s="5"/>
      <c r="B136" s="5"/>
      <c r="D136" s="7"/>
      <c r="E136" s="7"/>
      <c r="R136" s="109"/>
      <c r="X136" s="8"/>
    </row>
    <row r="137" spans="1:24" ht="12.75">
      <c r="A137" s="5"/>
      <c r="B137" s="5"/>
      <c r="D137" s="7"/>
      <c r="E137" s="7"/>
      <c r="R137" s="109"/>
      <c r="X137" s="8"/>
    </row>
    <row r="138" spans="1:24" ht="12.75">
      <c r="A138" s="5"/>
      <c r="B138" s="5"/>
      <c r="D138" s="7"/>
      <c r="E138" s="7"/>
      <c r="R138" s="109"/>
      <c r="X138" s="8"/>
    </row>
    <row r="139" spans="1:24" ht="12.75">
      <c r="A139" s="5"/>
      <c r="B139" s="5"/>
      <c r="D139" s="7"/>
      <c r="E139" s="7"/>
      <c r="R139" s="109"/>
      <c r="X139" s="8"/>
    </row>
    <row r="140" spans="1:24" ht="12.75">
      <c r="A140" s="5"/>
      <c r="B140" s="5"/>
      <c r="D140" s="7"/>
      <c r="E140" s="7"/>
      <c r="R140" s="109"/>
      <c r="X140" s="8"/>
    </row>
    <row r="141" spans="1:24" ht="12.75">
      <c r="A141" s="5"/>
      <c r="B141" s="5"/>
      <c r="D141" s="7"/>
      <c r="E141" s="7"/>
      <c r="R141" s="109"/>
      <c r="X141" s="8"/>
    </row>
    <row r="142" spans="1:24" ht="12.75">
      <c r="A142" s="5"/>
      <c r="B142" s="5"/>
      <c r="D142" s="7"/>
      <c r="E142" s="7"/>
      <c r="R142" s="109"/>
      <c r="X142" s="8"/>
    </row>
    <row r="143" spans="1:24" ht="12.75">
      <c r="A143" s="5"/>
      <c r="B143" s="5"/>
      <c r="D143" s="7"/>
      <c r="E143" s="7"/>
      <c r="R143" s="109"/>
      <c r="X143" s="8"/>
    </row>
    <row r="144" spans="1:24" ht="12.75">
      <c r="A144" s="5"/>
      <c r="B144" s="5"/>
      <c r="D144" s="7"/>
      <c r="E144" s="7"/>
      <c r="R144" s="109"/>
      <c r="X144" s="8"/>
    </row>
    <row r="145" spans="1:24" ht="12.75">
      <c r="A145" s="5"/>
      <c r="B145" s="5"/>
      <c r="D145" s="7"/>
      <c r="E145" s="7"/>
      <c r="R145" s="109"/>
      <c r="X145" s="8"/>
    </row>
    <row r="146" spans="1:24" ht="12.75">
      <c r="A146" s="5"/>
      <c r="B146" s="5"/>
      <c r="D146" s="7"/>
      <c r="E146" s="7"/>
      <c r="R146" s="109"/>
      <c r="X146" s="8"/>
    </row>
    <row r="147" spans="1:24" ht="12.75">
      <c r="A147" s="5"/>
      <c r="B147" s="5"/>
      <c r="D147" s="7"/>
      <c r="E147" s="7"/>
      <c r="R147" s="109"/>
      <c r="X147" s="8"/>
    </row>
    <row r="148" spans="1:24" ht="12.75">
      <c r="A148" s="5"/>
      <c r="B148" s="5"/>
      <c r="D148" s="7"/>
      <c r="E148" s="7"/>
      <c r="R148" s="109"/>
      <c r="X148" s="8"/>
    </row>
    <row r="149" spans="1:24" ht="12.75">
      <c r="A149" s="5"/>
      <c r="B149" s="5"/>
      <c r="D149" s="7"/>
      <c r="E149" s="7"/>
      <c r="R149" s="109"/>
      <c r="X149" s="8"/>
    </row>
    <row r="150" spans="1:24" ht="12.75">
      <c r="A150" s="5"/>
      <c r="B150" s="5"/>
      <c r="D150" s="7"/>
      <c r="E150" s="7"/>
      <c r="R150" s="109"/>
      <c r="X150" s="8"/>
    </row>
    <row r="151" spans="1:24" ht="12.75">
      <c r="A151" s="5"/>
      <c r="B151" s="5"/>
      <c r="D151" s="7"/>
      <c r="E151" s="7"/>
      <c r="R151" s="109"/>
      <c r="X151" s="8"/>
    </row>
    <row r="152" spans="1:24" ht="12.75">
      <c r="A152" s="5"/>
      <c r="B152" s="5"/>
      <c r="D152" s="7"/>
      <c r="E152" s="7"/>
      <c r="R152" s="109"/>
      <c r="X152" s="8"/>
    </row>
    <row r="153" spans="1:24" ht="12.75">
      <c r="A153" s="5"/>
      <c r="B153" s="5"/>
      <c r="D153" s="7"/>
      <c r="E153" s="7"/>
      <c r="R153" s="109"/>
      <c r="X153" s="8"/>
    </row>
    <row r="154" spans="1:24" ht="12.75">
      <c r="A154" s="5"/>
      <c r="B154" s="5"/>
      <c r="D154" s="7"/>
      <c r="E154" s="7"/>
      <c r="R154" s="109"/>
      <c r="X154" s="8"/>
    </row>
    <row r="155" spans="1:24" ht="12.75">
      <c r="A155" s="5"/>
      <c r="B155" s="5"/>
      <c r="D155" s="7"/>
      <c r="E155" s="7"/>
      <c r="R155" s="109"/>
      <c r="X155" s="8"/>
    </row>
    <row r="156" spans="1:24" ht="12.75">
      <c r="A156" s="5"/>
      <c r="B156" s="5"/>
      <c r="D156" s="7"/>
      <c r="E156" s="7"/>
      <c r="R156" s="109"/>
      <c r="X156" s="8"/>
    </row>
    <row r="157" spans="1:24" ht="12.75">
      <c r="A157" s="5"/>
      <c r="B157" s="5"/>
      <c r="D157" s="7"/>
      <c r="E157" s="7"/>
      <c r="R157" s="109"/>
      <c r="X157" s="8"/>
    </row>
    <row r="158" spans="1:24" ht="12.75">
      <c r="A158" s="5"/>
      <c r="B158" s="5"/>
      <c r="D158" s="7"/>
      <c r="E158" s="7"/>
      <c r="R158" s="109"/>
      <c r="X158" s="8"/>
    </row>
    <row r="159" spans="1:24" ht="12.75">
      <c r="A159" s="5"/>
      <c r="B159" s="5"/>
      <c r="D159" s="7"/>
      <c r="E159" s="7"/>
      <c r="R159" s="109"/>
      <c r="X159" s="8"/>
    </row>
    <row r="160" spans="1:24" ht="12.75">
      <c r="A160" s="5"/>
      <c r="B160" s="5"/>
      <c r="D160" s="7"/>
      <c r="E160" s="7"/>
      <c r="R160" s="109"/>
      <c r="X160" s="8"/>
    </row>
    <row r="161" spans="1:24" ht="12.75">
      <c r="A161" s="5"/>
      <c r="B161" s="5"/>
      <c r="D161" s="7"/>
      <c r="E161" s="7"/>
      <c r="R161" s="109"/>
      <c r="X161" s="8"/>
    </row>
    <row r="162" spans="1:24" ht="12.75">
      <c r="A162" s="5"/>
      <c r="B162" s="5"/>
      <c r="D162" s="7"/>
      <c r="E162" s="7"/>
      <c r="R162" s="109"/>
      <c r="X162" s="8"/>
    </row>
    <row r="163" spans="1:24" ht="12.75">
      <c r="A163" s="5"/>
      <c r="B163" s="5"/>
      <c r="D163" s="7"/>
      <c r="E163" s="7"/>
      <c r="R163" s="109"/>
      <c r="X163" s="8"/>
    </row>
    <row r="164" spans="1:24" ht="12.75">
      <c r="A164" s="5"/>
      <c r="B164" s="5"/>
      <c r="D164" s="7"/>
      <c r="E164" s="7"/>
      <c r="R164" s="109"/>
      <c r="X164" s="8"/>
    </row>
    <row r="165" spans="1:24" ht="12.75">
      <c r="A165" s="5"/>
      <c r="B165" s="5"/>
      <c r="D165" s="7"/>
      <c r="E165" s="7"/>
      <c r="R165" s="109"/>
      <c r="X165" s="8"/>
    </row>
    <row r="166" spans="1:24" ht="12.75">
      <c r="A166" s="5"/>
      <c r="B166" s="5"/>
      <c r="D166" s="7"/>
      <c r="E166" s="7"/>
      <c r="R166" s="109"/>
      <c r="X166" s="8"/>
    </row>
    <row r="167" spans="1:24" ht="12.75">
      <c r="A167" s="5"/>
      <c r="B167" s="5"/>
      <c r="D167" s="7"/>
      <c r="E167" s="7"/>
      <c r="R167" s="109"/>
      <c r="X167" s="8"/>
    </row>
    <row r="168" spans="1:24" ht="12.75">
      <c r="A168" s="5"/>
      <c r="B168" s="5"/>
      <c r="D168" s="7"/>
      <c r="E168" s="7"/>
      <c r="R168" s="109"/>
      <c r="X168" s="8"/>
    </row>
    <row r="169" spans="1:24" ht="12.75">
      <c r="A169" s="5"/>
      <c r="B169" s="5"/>
      <c r="D169" s="7"/>
      <c r="E169" s="7"/>
      <c r="R169" s="109"/>
      <c r="X169" s="8"/>
    </row>
    <row r="170" spans="1:24" ht="12.75">
      <c r="A170" s="5"/>
      <c r="B170" s="5"/>
      <c r="D170" s="7"/>
      <c r="E170" s="7"/>
      <c r="R170" s="109"/>
      <c r="X170" s="8"/>
    </row>
    <row r="171" spans="1:24" ht="12.75">
      <c r="A171" s="5"/>
      <c r="B171" s="5"/>
      <c r="D171" s="7"/>
      <c r="E171" s="7"/>
      <c r="R171" s="109"/>
      <c r="X171" s="8"/>
    </row>
    <row r="172" spans="1:24" ht="12.75">
      <c r="A172" s="5"/>
      <c r="B172" s="5"/>
      <c r="D172" s="7"/>
      <c r="E172" s="7"/>
      <c r="R172" s="109"/>
      <c r="X172" s="8"/>
    </row>
    <row r="173" spans="1:24" ht="12.75">
      <c r="A173" s="5"/>
      <c r="B173" s="5"/>
      <c r="D173" s="7"/>
      <c r="E173" s="7"/>
      <c r="R173" s="109"/>
      <c r="X173" s="8"/>
    </row>
    <row r="174" spans="1:24" ht="12.75">
      <c r="A174" s="5"/>
      <c r="B174" s="5"/>
      <c r="D174" s="7"/>
      <c r="E174" s="7"/>
      <c r="R174" s="109"/>
      <c r="X174" s="8"/>
    </row>
    <row r="175" spans="1:24" ht="12.75">
      <c r="A175" s="5"/>
      <c r="B175" s="5"/>
      <c r="D175" s="7"/>
      <c r="E175" s="7"/>
      <c r="R175" s="109"/>
      <c r="X175" s="8"/>
    </row>
    <row r="176" spans="1:24" ht="12.75">
      <c r="A176" s="5"/>
      <c r="B176" s="5"/>
      <c r="D176" s="7"/>
      <c r="E176" s="7"/>
      <c r="R176" s="109"/>
      <c r="X176" s="8"/>
    </row>
    <row r="177" spans="1:24" ht="12.75">
      <c r="A177" s="5"/>
      <c r="B177" s="5"/>
      <c r="D177" s="7"/>
      <c r="E177" s="7"/>
      <c r="R177" s="109"/>
      <c r="X177" s="8"/>
    </row>
    <row r="178" spans="1:24" ht="12.75">
      <c r="A178" s="5"/>
      <c r="B178" s="5"/>
      <c r="D178" s="7"/>
      <c r="E178" s="7"/>
      <c r="R178" s="109"/>
      <c r="X178" s="8"/>
    </row>
    <row r="179" spans="1:24" ht="12.75">
      <c r="A179" s="5"/>
      <c r="B179" s="5"/>
      <c r="D179" s="7"/>
      <c r="E179" s="7"/>
      <c r="R179" s="109"/>
      <c r="X179" s="8"/>
    </row>
    <row r="180" spans="1:24" ht="12.75">
      <c r="A180" s="5"/>
      <c r="B180" s="5"/>
      <c r="D180" s="7"/>
      <c r="E180" s="7"/>
      <c r="R180" s="109"/>
      <c r="X180" s="8"/>
    </row>
    <row r="181" spans="1:24" ht="12.75">
      <c r="A181" s="5"/>
      <c r="B181" s="5"/>
      <c r="D181" s="7"/>
      <c r="E181" s="7"/>
      <c r="R181" s="109"/>
      <c r="X181" s="8"/>
    </row>
    <row r="182" spans="1:24" ht="12.75">
      <c r="A182" s="5"/>
      <c r="B182" s="5"/>
      <c r="D182" s="7"/>
      <c r="E182" s="7"/>
      <c r="R182" s="109"/>
      <c r="X182" s="8"/>
    </row>
    <row r="183" spans="1:24" ht="12.75">
      <c r="A183" s="5"/>
      <c r="B183" s="5"/>
      <c r="D183" s="7"/>
      <c r="E183" s="7"/>
      <c r="R183" s="109"/>
      <c r="X183" s="8"/>
    </row>
    <row r="184" spans="1:24" ht="12.75">
      <c r="A184" s="5"/>
      <c r="B184" s="5"/>
      <c r="D184" s="7"/>
      <c r="E184" s="7"/>
      <c r="R184" s="109"/>
      <c r="X184" s="8"/>
    </row>
    <row r="185" spans="1:24" ht="12.75">
      <c r="A185" s="5"/>
      <c r="B185" s="5"/>
      <c r="D185" s="7"/>
      <c r="E185" s="7"/>
      <c r="R185" s="109"/>
      <c r="X185" s="8"/>
    </row>
    <row r="186" spans="1:24" ht="12.75">
      <c r="A186" s="5"/>
      <c r="B186" s="5"/>
      <c r="D186" s="7"/>
      <c r="E186" s="7"/>
      <c r="R186" s="109"/>
      <c r="X186" s="8"/>
    </row>
    <row r="187" spans="1:24" ht="12.75">
      <c r="A187" s="5"/>
      <c r="B187" s="5"/>
      <c r="D187" s="7"/>
      <c r="E187" s="7"/>
      <c r="R187" s="109"/>
      <c r="X187" s="8"/>
    </row>
    <row r="188" spans="1:24" ht="12.75">
      <c r="A188" s="5"/>
      <c r="B188" s="5"/>
      <c r="D188" s="7"/>
      <c r="E188" s="7"/>
      <c r="R188" s="109"/>
      <c r="X188" s="8"/>
    </row>
    <row r="189" spans="1:24" ht="12.75">
      <c r="A189" s="5"/>
      <c r="B189" s="5"/>
      <c r="D189" s="7"/>
      <c r="E189" s="7"/>
      <c r="R189" s="109"/>
      <c r="X189" s="8"/>
    </row>
    <row r="190" spans="1:24" ht="12.75">
      <c r="A190" s="5"/>
      <c r="B190" s="5"/>
      <c r="D190" s="7"/>
      <c r="E190" s="7"/>
      <c r="R190" s="109"/>
      <c r="X190" s="8"/>
    </row>
    <row r="191" spans="1:24" ht="12.75">
      <c r="A191" s="5"/>
      <c r="B191" s="5"/>
      <c r="D191" s="7"/>
      <c r="E191" s="7"/>
      <c r="R191" s="109"/>
      <c r="X191" s="8"/>
    </row>
    <row r="192" spans="1:24" ht="12.75">
      <c r="A192" s="5"/>
      <c r="B192" s="5"/>
      <c r="D192" s="7"/>
      <c r="E192" s="7"/>
      <c r="R192" s="109"/>
      <c r="X192" s="8"/>
    </row>
    <row r="193" spans="1:24" ht="12.75">
      <c r="A193" s="5"/>
      <c r="B193" s="5"/>
      <c r="D193" s="7"/>
      <c r="E193" s="7"/>
      <c r="R193" s="109"/>
      <c r="X193" s="8"/>
    </row>
    <row r="194" spans="1:24" ht="12.75">
      <c r="A194" s="5"/>
      <c r="B194" s="5"/>
      <c r="D194" s="7"/>
      <c r="E194" s="7"/>
      <c r="R194" s="109"/>
      <c r="X194" s="8"/>
    </row>
    <row r="195" spans="1:24" ht="12.75">
      <c r="A195" s="5"/>
      <c r="B195" s="5"/>
      <c r="D195" s="7"/>
      <c r="E195" s="7"/>
      <c r="R195" s="109"/>
      <c r="X195" s="8"/>
    </row>
    <row r="196" spans="1:24" ht="12.75">
      <c r="A196" s="5"/>
      <c r="B196" s="5"/>
      <c r="D196" s="7"/>
      <c r="E196" s="7"/>
      <c r="R196" s="109"/>
      <c r="X196" s="8"/>
    </row>
    <row r="197" spans="1:24" ht="12.75">
      <c r="A197" s="5"/>
      <c r="B197" s="5"/>
      <c r="D197" s="7"/>
      <c r="E197" s="7"/>
      <c r="R197" s="109"/>
      <c r="X197" s="8"/>
    </row>
    <row r="198" spans="1:24" ht="12.75">
      <c r="A198" s="5"/>
      <c r="B198" s="5"/>
      <c r="D198" s="7"/>
      <c r="E198" s="7"/>
      <c r="R198" s="109"/>
      <c r="X198" s="8"/>
    </row>
    <row r="199" spans="1:24" ht="12.75">
      <c r="A199" s="5"/>
      <c r="B199" s="5"/>
      <c r="D199" s="7"/>
      <c r="E199" s="7"/>
      <c r="R199" s="109"/>
      <c r="X199" s="8"/>
    </row>
    <row r="200" spans="1:24" ht="12.75">
      <c r="A200" s="5"/>
      <c r="B200" s="5"/>
      <c r="D200" s="7"/>
      <c r="E200" s="7"/>
      <c r="R200" s="109"/>
      <c r="X200" s="8"/>
    </row>
    <row r="201" spans="1:24" ht="12.75">
      <c r="A201" s="5"/>
      <c r="B201" s="5"/>
      <c r="D201" s="7"/>
      <c r="E201" s="7"/>
      <c r="R201" s="109"/>
      <c r="X201" s="8"/>
    </row>
    <row r="202" spans="1:24" ht="12.75">
      <c r="A202" s="5"/>
      <c r="B202" s="5"/>
      <c r="D202" s="7"/>
      <c r="E202" s="7"/>
      <c r="R202" s="109"/>
      <c r="X202" s="8"/>
    </row>
    <row r="203" spans="1:24" ht="12.75">
      <c r="A203" s="5"/>
      <c r="B203" s="5"/>
      <c r="D203" s="7"/>
      <c r="E203" s="7"/>
      <c r="R203" s="109"/>
      <c r="X203" s="8"/>
    </row>
    <row r="204" spans="1:24" ht="12.75">
      <c r="A204" s="5"/>
      <c r="B204" s="5"/>
      <c r="D204" s="7"/>
      <c r="E204" s="7"/>
      <c r="R204" s="109"/>
      <c r="X204" s="8"/>
    </row>
    <row r="205" spans="1:24" ht="12.75">
      <c r="A205" s="5"/>
      <c r="B205" s="5"/>
      <c r="D205" s="7"/>
      <c r="E205" s="7"/>
      <c r="R205" s="109"/>
      <c r="X205" s="8"/>
    </row>
    <row r="206" spans="1:24" ht="12.75">
      <c r="A206" s="5"/>
      <c r="B206" s="5"/>
      <c r="D206" s="7"/>
      <c r="E206" s="7"/>
      <c r="R206" s="109"/>
      <c r="X206" s="8"/>
    </row>
    <row r="207" spans="1:24" ht="12.75">
      <c r="A207" s="5"/>
      <c r="B207" s="5"/>
      <c r="D207" s="7"/>
      <c r="E207" s="7"/>
      <c r="R207" s="109"/>
      <c r="X207" s="8"/>
    </row>
    <row r="208" spans="1:24" ht="12.75">
      <c r="A208" s="5"/>
      <c r="B208" s="5"/>
      <c r="D208" s="7"/>
      <c r="E208" s="7"/>
      <c r="R208" s="109"/>
      <c r="X208" s="8"/>
    </row>
    <row r="209" spans="1:24" ht="12.75">
      <c r="A209" s="5"/>
      <c r="B209" s="5"/>
      <c r="D209" s="7"/>
      <c r="E209" s="7"/>
      <c r="R209" s="109"/>
      <c r="X209" s="8"/>
    </row>
    <row r="210" spans="1:24" ht="12.75">
      <c r="A210" s="5"/>
      <c r="B210" s="5"/>
      <c r="D210" s="7"/>
      <c r="E210" s="7"/>
      <c r="R210" s="109"/>
      <c r="X210" s="8"/>
    </row>
    <row r="211" spans="1:24" ht="12.75">
      <c r="A211" s="5"/>
      <c r="B211" s="5"/>
      <c r="D211" s="7"/>
      <c r="E211" s="7"/>
      <c r="R211" s="109"/>
      <c r="X211" s="8"/>
    </row>
    <row r="212" spans="1:24" ht="12.75">
      <c r="A212" s="5"/>
      <c r="B212" s="5"/>
      <c r="D212" s="7"/>
      <c r="E212" s="7"/>
      <c r="R212" s="109"/>
      <c r="X212" s="8"/>
    </row>
    <row r="213" spans="1:24" ht="12.75">
      <c r="A213" s="5"/>
      <c r="B213" s="5"/>
      <c r="D213" s="7"/>
      <c r="E213" s="7"/>
      <c r="R213" s="109"/>
      <c r="X213" s="8"/>
    </row>
    <row r="214" spans="1:24" ht="12.75">
      <c r="A214" s="5"/>
      <c r="B214" s="5"/>
      <c r="D214" s="7"/>
      <c r="E214" s="7"/>
      <c r="R214" s="109"/>
      <c r="X214" s="8"/>
    </row>
    <row r="215" spans="1:24" ht="12.75">
      <c r="A215" s="5"/>
      <c r="B215" s="5"/>
      <c r="D215" s="7"/>
      <c r="E215" s="7"/>
      <c r="R215" s="109"/>
      <c r="X215" s="8"/>
    </row>
    <row r="216" spans="1:24" ht="12.75">
      <c r="A216" s="5"/>
      <c r="B216" s="5"/>
      <c r="D216" s="7"/>
      <c r="E216" s="7"/>
      <c r="R216" s="109"/>
      <c r="X216" s="8"/>
    </row>
    <row r="217" spans="1:24" ht="12.75">
      <c r="A217" s="5"/>
      <c r="B217" s="5"/>
      <c r="D217" s="7"/>
      <c r="E217" s="7"/>
      <c r="R217" s="109"/>
      <c r="X217" s="8"/>
    </row>
    <row r="218" spans="1:24" ht="12.75">
      <c r="A218" s="5"/>
      <c r="B218" s="5"/>
      <c r="D218" s="7"/>
      <c r="E218" s="7"/>
      <c r="R218" s="109"/>
      <c r="X218" s="8"/>
    </row>
    <row r="219" spans="1:24" ht="12.75">
      <c r="A219" s="5"/>
      <c r="B219" s="5"/>
      <c r="D219" s="7"/>
      <c r="E219" s="7"/>
      <c r="R219" s="109"/>
      <c r="X219" s="8"/>
    </row>
    <row r="220" spans="1:24" ht="12.75">
      <c r="A220" s="5"/>
      <c r="B220" s="5"/>
      <c r="D220" s="7"/>
      <c r="E220" s="7"/>
      <c r="R220" s="109"/>
      <c r="X220" s="8"/>
    </row>
    <row r="221" spans="1:24" ht="12.75">
      <c r="A221" s="5"/>
      <c r="B221" s="5"/>
      <c r="D221" s="7"/>
      <c r="E221" s="7"/>
      <c r="R221" s="109"/>
      <c r="X221" s="8"/>
    </row>
    <row r="222" spans="1:24" ht="12.75">
      <c r="A222" s="5"/>
      <c r="B222" s="5"/>
      <c r="D222" s="7"/>
      <c r="E222" s="7"/>
      <c r="R222" s="109"/>
      <c r="X222" s="8"/>
    </row>
    <row r="223" spans="1:24" ht="12.75">
      <c r="A223" s="5"/>
      <c r="B223" s="5"/>
      <c r="D223" s="7"/>
      <c r="E223" s="7"/>
      <c r="R223" s="109"/>
      <c r="X223" s="8"/>
    </row>
    <row r="224" spans="1:24" ht="12.75">
      <c r="A224" s="5"/>
      <c r="B224" s="5"/>
      <c r="D224" s="7"/>
      <c r="E224" s="7"/>
      <c r="R224" s="109"/>
      <c r="X224" s="8"/>
    </row>
    <row r="225" spans="1:24" ht="12.75">
      <c r="A225" s="5"/>
      <c r="B225" s="5"/>
      <c r="D225" s="7"/>
      <c r="E225" s="7"/>
      <c r="R225" s="109"/>
      <c r="X225" s="8"/>
    </row>
    <row r="226" spans="1:24" ht="12.75">
      <c r="A226" s="5"/>
      <c r="B226" s="5"/>
      <c r="D226" s="7"/>
      <c r="E226" s="7"/>
      <c r="R226" s="109"/>
      <c r="X226" s="8"/>
    </row>
    <row r="227" spans="1:24" ht="12.75">
      <c r="A227" s="5"/>
      <c r="B227" s="5"/>
      <c r="D227" s="7"/>
      <c r="E227" s="7"/>
      <c r="R227" s="109"/>
      <c r="X227" s="8"/>
    </row>
    <row r="228" spans="1:24" ht="12.75">
      <c r="A228" s="5"/>
      <c r="B228" s="5"/>
      <c r="D228" s="7"/>
      <c r="E228" s="7"/>
      <c r="R228" s="109"/>
      <c r="X228" s="8"/>
    </row>
    <row r="229" spans="1:24" ht="12.75">
      <c r="A229" s="5"/>
      <c r="B229" s="5"/>
      <c r="D229" s="7"/>
      <c r="E229" s="7"/>
      <c r="R229" s="109"/>
      <c r="X229" s="8"/>
    </row>
    <row r="230" spans="1:24" ht="12.75">
      <c r="A230" s="5"/>
      <c r="B230" s="5"/>
      <c r="D230" s="7"/>
      <c r="E230" s="7"/>
      <c r="R230" s="109"/>
      <c r="X230" s="8"/>
    </row>
    <row r="231" spans="1:24" ht="12.75">
      <c r="A231" s="5"/>
      <c r="B231" s="5"/>
      <c r="D231" s="7"/>
      <c r="E231" s="7"/>
      <c r="R231" s="109"/>
      <c r="X231" s="8"/>
    </row>
    <row r="232" spans="1:24" ht="12.75">
      <c r="A232" s="5"/>
      <c r="B232" s="5"/>
      <c r="D232" s="7"/>
      <c r="E232" s="7"/>
      <c r="R232" s="109"/>
      <c r="X232" s="8"/>
    </row>
    <row r="233" spans="1:24" ht="12.75">
      <c r="A233" s="5"/>
      <c r="B233" s="5"/>
      <c r="D233" s="7"/>
      <c r="E233" s="7"/>
      <c r="R233" s="109"/>
      <c r="X233" s="8"/>
    </row>
    <row r="234" spans="1:24" ht="12.75">
      <c r="A234" s="5"/>
      <c r="B234" s="5"/>
      <c r="D234" s="7"/>
      <c r="E234" s="7"/>
      <c r="R234" s="109"/>
      <c r="X234" s="8"/>
    </row>
    <row r="235" spans="1:24" ht="12.75">
      <c r="A235" s="5"/>
      <c r="B235" s="5"/>
      <c r="D235" s="7"/>
      <c r="E235" s="7"/>
      <c r="R235" s="109"/>
      <c r="X235" s="8"/>
    </row>
    <row r="236" spans="1:24" ht="12.75">
      <c r="A236" s="5"/>
      <c r="B236" s="5"/>
      <c r="D236" s="7"/>
      <c r="E236" s="7"/>
      <c r="R236" s="109"/>
      <c r="X236" s="8"/>
    </row>
    <row r="237" spans="1:24" ht="12.75">
      <c r="A237" s="5"/>
      <c r="B237" s="5"/>
      <c r="D237" s="7"/>
      <c r="E237" s="7"/>
      <c r="R237" s="109"/>
      <c r="X237" s="8"/>
    </row>
    <row r="238" spans="1:24" ht="12.75">
      <c r="A238" s="5"/>
      <c r="B238" s="5"/>
      <c r="D238" s="7"/>
      <c r="E238" s="7"/>
      <c r="R238" s="109"/>
      <c r="X238" s="8"/>
    </row>
    <row r="239" spans="1:24" ht="12.75">
      <c r="A239" s="5"/>
      <c r="B239" s="5"/>
      <c r="D239" s="7"/>
      <c r="E239" s="7"/>
      <c r="R239" s="109"/>
      <c r="X239" s="8"/>
    </row>
    <row r="240" spans="1:24" ht="12.75">
      <c r="A240" s="5"/>
      <c r="B240" s="5"/>
      <c r="D240" s="7"/>
      <c r="E240" s="7"/>
      <c r="R240" s="109"/>
      <c r="X240" s="8"/>
    </row>
    <row r="241" spans="1:24" ht="12.75">
      <c r="A241" s="5"/>
      <c r="B241" s="5"/>
      <c r="D241" s="7"/>
      <c r="E241" s="7"/>
      <c r="R241" s="109"/>
      <c r="X241" s="8"/>
    </row>
    <row r="242" spans="1:24" ht="12.75">
      <c r="A242" s="5"/>
      <c r="B242" s="5"/>
      <c r="D242" s="7"/>
      <c r="E242" s="7"/>
      <c r="R242" s="109"/>
      <c r="X242" s="8"/>
    </row>
    <row r="243" spans="1:24" ht="12.75">
      <c r="A243" s="5"/>
      <c r="B243" s="5"/>
      <c r="D243" s="7"/>
      <c r="E243" s="7"/>
      <c r="R243" s="109"/>
      <c r="X243" s="8"/>
    </row>
    <row r="244" spans="1:24" ht="12.75">
      <c r="A244" s="5"/>
      <c r="B244" s="5"/>
      <c r="D244" s="7"/>
      <c r="E244" s="7"/>
      <c r="R244" s="109"/>
      <c r="X244" s="8"/>
    </row>
    <row r="245" spans="1:24" ht="12.75">
      <c r="A245" s="5"/>
      <c r="B245" s="5"/>
      <c r="D245" s="7"/>
      <c r="E245" s="7"/>
      <c r="R245" s="109"/>
      <c r="X245" s="8"/>
    </row>
    <row r="246" spans="1:24" ht="12.75">
      <c r="A246" s="5"/>
      <c r="B246" s="5"/>
      <c r="D246" s="7"/>
      <c r="E246" s="7"/>
      <c r="R246" s="109"/>
      <c r="X246" s="8"/>
    </row>
    <row r="247" spans="1:24" ht="12.75">
      <c r="A247" s="5"/>
      <c r="B247" s="5"/>
      <c r="D247" s="7"/>
      <c r="E247" s="7"/>
      <c r="R247" s="109"/>
      <c r="X247" s="8"/>
    </row>
    <row r="248" spans="1:24" ht="12.75">
      <c r="A248" s="5"/>
      <c r="B248" s="5"/>
      <c r="D248" s="7"/>
      <c r="E248" s="7"/>
      <c r="R248" s="109"/>
      <c r="X248" s="8"/>
    </row>
    <row r="249" spans="1:24" ht="12.75">
      <c r="A249" s="5"/>
      <c r="B249" s="5"/>
      <c r="D249" s="7"/>
      <c r="E249" s="7"/>
      <c r="R249" s="109"/>
      <c r="X249" s="8"/>
    </row>
    <row r="250" spans="1:24" ht="12.75">
      <c r="A250" s="5"/>
      <c r="B250" s="5"/>
      <c r="D250" s="7"/>
      <c r="E250" s="7"/>
      <c r="R250" s="109"/>
      <c r="X250" s="8"/>
    </row>
    <row r="251" spans="1:24" ht="12.75">
      <c r="A251" s="5"/>
      <c r="B251" s="5"/>
      <c r="D251" s="7"/>
      <c r="E251" s="7"/>
      <c r="R251" s="109"/>
      <c r="X251" s="8"/>
    </row>
    <row r="252" spans="1:24" ht="12.75">
      <c r="A252" s="5"/>
      <c r="B252" s="5"/>
      <c r="D252" s="7"/>
      <c r="E252" s="7"/>
      <c r="R252" s="109"/>
      <c r="X252" s="8"/>
    </row>
    <row r="253" spans="1:24" ht="12.75">
      <c r="A253" s="5"/>
      <c r="B253" s="5"/>
      <c r="D253" s="7"/>
      <c r="E253" s="7"/>
      <c r="R253" s="109"/>
      <c r="X253" s="8"/>
    </row>
    <row r="254" spans="1:24" ht="12.75">
      <c r="A254" s="5"/>
      <c r="B254" s="5"/>
      <c r="D254" s="7"/>
      <c r="E254" s="7"/>
      <c r="R254" s="109"/>
      <c r="X254" s="8"/>
    </row>
    <row r="255" spans="1:24" ht="12.75">
      <c r="A255" s="5"/>
      <c r="B255" s="5"/>
      <c r="D255" s="7"/>
      <c r="E255" s="7"/>
      <c r="R255" s="109"/>
      <c r="X255" s="8"/>
    </row>
    <row r="256" spans="1:24" ht="12.75">
      <c r="A256" s="5"/>
      <c r="B256" s="5"/>
      <c r="D256" s="7"/>
      <c r="E256" s="7"/>
      <c r="R256" s="109"/>
      <c r="X256" s="8"/>
    </row>
    <row r="257" spans="1:24" ht="12.75">
      <c r="A257" s="5"/>
      <c r="B257" s="5"/>
      <c r="D257" s="7"/>
      <c r="E257" s="7"/>
      <c r="R257" s="109"/>
      <c r="X257" s="8"/>
    </row>
    <row r="258" spans="1:24" ht="12.75">
      <c r="A258" s="5"/>
      <c r="B258" s="5"/>
      <c r="D258" s="7"/>
      <c r="E258" s="7"/>
      <c r="R258" s="109"/>
      <c r="X258" s="8"/>
    </row>
    <row r="259" spans="1:24" ht="12.75">
      <c r="A259" s="5"/>
      <c r="B259" s="5"/>
      <c r="D259" s="7"/>
      <c r="E259" s="7"/>
      <c r="R259" s="109"/>
      <c r="X259" s="8"/>
    </row>
    <row r="260" spans="1:24" ht="12.75">
      <c r="A260" s="5"/>
      <c r="B260" s="5"/>
      <c r="D260" s="7"/>
      <c r="E260" s="7"/>
      <c r="R260" s="109"/>
      <c r="X260" s="8"/>
    </row>
    <row r="261" spans="1:24" ht="12.75">
      <c r="A261" s="5"/>
      <c r="B261" s="5"/>
      <c r="D261" s="7"/>
      <c r="E261" s="7"/>
      <c r="R261" s="109"/>
      <c r="X261" s="8"/>
    </row>
    <row r="262" spans="1:24" ht="12.75">
      <c r="A262" s="5"/>
      <c r="B262" s="5"/>
      <c r="D262" s="7"/>
      <c r="E262" s="7"/>
      <c r="R262" s="109"/>
      <c r="X262" s="8"/>
    </row>
    <row r="263" spans="1:24" ht="12.75">
      <c r="A263" s="5"/>
      <c r="B263" s="5"/>
      <c r="D263" s="7"/>
      <c r="E263" s="7"/>
      <c r="R263" s="109"/>
      <c r="X263" s="8"/>
    </row>
    <row r="264" spans="1:24" ht="12.75">
      <c r="A264" s="5"/>
      <c r="B264" s="5"/>
      <c r="D264" s="7"/>
      <c r="E264" s="7"/>
      <c r="R264" s="109"/>
      <c r="X264" s="8"/>
    </row>
    <row r="265" spans="1:24" ht="12.75">
      <c r="A265" s="5"/>
      <c r="B265" s="5"/>
      <c r="D265" s="7"/>
      <c r="E265" s="7"/>
      <c r="R265" s="109"/>
      <c r="X265" s="8"/>
    </row>
    <row r="266" spans="1:24" ht="12.75">
      <c r="A266" s="5"/>
      <c r="B266" s="5"/>
      <c r="D266" s="7"/>
      <c r="E266" s="7"/>
      <c r="R266" s="109"/>
      <c r="X266" s="8"/>
    </row>
    <row r="267" spans="1:24" ht="12.75">
      <c r="A267" s="5"/>
      <c r="B267" s="5"/>
      <c r="D267" s="7"/>
      <c r="E267" s="7"/>
      <c r="R267" s="109"/>
      <c r="X267" s="8"/>
    </row>
    <row r="268" spans="1:24" ht="12.75">
      <c r="A268" s="5"/>
      <c r="B268" s="5"/>
      <c r="D268" s="7"/>
      <c r="E268" s="7"/>
      <c r="R268" s="109"/>
      <c r="X268" s="8"/>
    </row>
    <row r="269" spans="1:24" ht="12.75">
      <c r="A269" s="5"/>
      <c r="B269" s="5"/>
      <c r="D269" s="7"/>
      <c r="E269" s="7"/>
      <c r="R269" s="109"/>
      <c r="X269" s="8"/>
    </row>
    <row r="270" spans="1:24" ht="12.75">
      <c r="A270" s="5"/>
      <c r="B270" s="5"/>
      <c r="D270" s="7"/>
      <c r="E270" s="7"/>
      <c r="R270" s="109"/>
      <c r="X270" s="8"/>
    </row>
    <row r="271" spans="1:24" ht="12.75">
      <c r="A271" s="5"/>
      <c r="B271" s="5"/>
      <c r="D271" s="7"/>
      <c r="E271" s="7"/>
      <c r="R271" s="109"/>
      <c r="X271" s="8"/>
    </row>
    <row r="272" spans="1:24" ht="12.75">
      <c r="A272" s="5"/>
      <c r="B272" s="5"/>
      <c r="D272" s="7"/>
      <c r="E272" s="7"/>
      <c r="R272" s="109"/>
      <c r="X272" s="8"/>
    </row>
    <row r="273" spans="1:24" ht="12.75">
      <c r="A273" s="5"/>
      <c r="B273" s="5"/>
      <c r="D273" s="7"/>
      <c r="E273" s="7"/>
      <c r="R273" s="109"/>
      <c r="X273" s="8"/>
    </row>
    <row r="274" spans="1:24" ht="12.75">
      <c r="A274" s="5"/>
      <c r="B274" s="5"/>
      <c r="D274" s="7"/>
      <c r="E274" s="7"/>
      <c r="R274" s="109"/>
      <c r="X274" s="8"/>
    </row>
    <row r="275" spans="1:24" ht="12.75">
      <c r="A275" s="5"/>
      <c r="B275" s="5"/>
      <c r="D275" s="7"/>
      <c r="E275" s="7"/>
      <c r="R275" s="109"/>
      <c r="X275" s="8"/>
    </row>
    <row r="276" spans="1:24" ht="12.75">
      <c r="A276" s="5"/>
      <c r="B276" s="5"/>
      <c r="D276" s="7"/>
      <c r="E276" s="7"/>
      <c r="R276" s="109"/>
      <c r="X276" s="8"/>
    </row>
    <row r="277" spans="1:24" ht="12.75">
      <c r="A277" s="5"/>
      <c r="B277" s="5"/>
      <c r="D277" s="7"/>
      <c r="E277" s="7"/>
      <c r="R277" s="109"/>
      <c r="X277" s="8"/>
    </row>
    <row r="278" spans="1:24" ht="12.75">
      <c r="A278" s="5"/>
      <c r="B278" s="5"/>
      <c r="D278" s="7"/>
      <c r="E278" s="7"/>
      <c r="R278" s="109"/>
      <c r="X278" s="8"/>
    </row>
    <row r="279" spans="1:24" ht="12.75">
      <c r="A279" s="5"/>
      <c r="B279" s="5"/>
      <c r="D279" s="7"/>
      <c r="E279" s="7"/>
      <c r="R279" s="109"/>
      <c r="X279" s="8"/>
    </row>
    <row r="280" spans="1:24" ht="12.75">
      <c r="A280" s="5"/>
      <c r="B280" s="5"/>
      <c r="D280" s="7"/>
      <c r="E280" s="7"/>
      <c r="R280" s="109"/>
      <c r="X280" s="8"/>
    </row>
    <row r="281" spans="1:24" ht="12.75">
      <c r="A281" s="5"/>
      <c r="B281" s="5"/>
      <c r="D281" s="7"/>
      <c r="E281" s="7"/>
      <c r="R281" s="109"/>
      <c r="X281" s="8"/>
    </row>
    <row r="282" spans="1:24" ht="12.75">
      <c r="A282" s="5"/>
      <c r="B282" s="5"/>
      <c r="D282" s="7"/>
      <c r="E282" s="7"/>
      <c r="R282" s="109"/>
      <c r="X282" s="8"/>
    </row>
    <row r="283" spans="1:24" ht="12.75">
      <c r="A283" s="5"/>
      <c r="B283" s="5"/>
      <c r="D283" s="7"/>
      <c r="E283" s="7"/>
      <c r="R283" s="109"/>
      <c r="X283" s="8"/>
    </row>
    <row r="284" spans="1:24" ht="12.75">
      <c r="A284" s="5"/>
      <c r="B284" s="5"/>
      <c r="D284" s="7"/>
      <c r="E284" s="7"/>
      <c r="R284" s="109"/>
      <c r="X284" s="8"/>
    </row>
    <row r="285" spans="1:24" ht="12.75">
      <c r="A285" s="5"/>
      <c r="B285" s="5"/>
      <c r="D285" s="7"/>
      <c r="E285" s="7"/>
      <c r="R285" s="109"/>
      <c r="X285" s="8"/>
    </row>
    <row r="286" spans="1:24" ht="12.75">
      <c r="A286" s="5"/>
      <c r="B286" s="5"/>
      <c r="D286" s="7"/>
      <c r="E286" s="7"/>
      <c r="R286" s="109"/>
      <c r="X286" s="8"/>
    </row>
    <row r="287" spans="1:24" ht="12.75">
      <c r="A287" s="5"/>
      <c r="B287" s="5"/>
      <c r="D287" s="7"/>
      <c r="E287" s="7"/>
      <c r="R287" s="109"/>
      <c r="X287" s="8"/>
    </row>
    <row r="288" spans="1:24" ht="12.75">
      <c r="A288" s="5"/>
      <c r="B288" s="5"/>
      <c r="D288" s="7"/>
      <c r="E288" s="7"/>
      <c r="R288" s="109"/>
      <c r="X288" s="8"/>
    </row>
    <row r="289" spans="1:24" ht="12.75">
      <c r="A289" s="5"/>
      <c r="B289" s="5"/>
      <c r="D289" s="7"/>
      <c r="E289" s="7"/>
      <c r="R289" s="109"/>
      <c r="X289" s="8"/>
    </row>
    <row r="290" spans="1:24" ht="12.75">
      <c r="A290" s="5"/>
      <c r="B290" s="5"/>
      <c r="D290" s="7"/>
      <c r="E290" s="7"/>
      <c r="R290" s="109"/>
      <c r="X290" s="8"/>
    </row>
    <row r="291" spans="1:24" ht="12.75">
      <c r="A291" s="5"/>
      <c r="B291" s="5"/>
      <c r="D291" s="7"/>
      <c r="E291" s="7"/>
      <c r="R291" s="109"/>
      <c r="X291" s="8"/>
    </row>
    <row r="292" spans="1:24" ht="12.75">
      <c r="A292" s="5"/>
      <c r="B292" s="5"/>
      <c r="D292" s="7"/>
      <c r="E292" s="7"/>
      <c r="R292" s="109"/>
      <c r="X292" s="8"/>
    </row>
    <row r="293" spans="1:24" ht="12.75">
      <c r="A293" s="5"/>
      <c r="B293" s="5"/>
      <c r="D293" s="7"/>
      <c r="E293" s="7"/>
      <c r="R293" s="109"/>
      <c r="X293" s="8"/>
    </row>
    <row r="294" spans="1:24" ht="12.75">
      <c r="A294" s="5"/>
      <c r="B294" s="5"/>
      <c r="D294" s="7"/>
      <c r="E294" s="7"/>
      <c r="R294" s="109"/>
      <c r="X294" s="8"/>
    </row>
    <row r="295" spans="1:24" ht="12.75">
      <c r="A295" s="5"/>
      <c r="B295" s="5"/>
      <c r="D295" s="7"/>
      <c r="E295" s="7"/>
      <c r="R295" s="109"/>
      <c r="X295" s="8"/>
    </row>
    <row r="296" spans="1:24" ht="12.75">
      <c r="A296" s="5"/>
      <c r="B296" s="5"/>
      <c r="D296" s="7"/>
      <c r="E296" s="7"/>
      <c r="R296" s="109"/>
      <c r="X296" s="8"/>
    </row>
    <row r="297" spans="1:24" ht="12.75">
      <c r="A297" s="5"/>
      <c r="B297" s="5"/>
      <c r="D297" s="7"/>
      <c r="E297" s="7"/>
      <c r="R297" s="109"/>
      <c r="X297" s="8"/>
    </row>
    <row r="298" spans="1:24" ht="12.75">
      <c r="A298" s="5"/>
      <c r="B298" s="5"/>
      <c r="D298" s="7"/>
      <c r="E298" s="7"/>
      <c r="R298" s="109"/>
      <c r="X298" s="8"/>
    </row>
    <row r="299" spans="1:24" ht="12.75">
      <c r="A299" s="5"/>
      <c r="B299" s="5"/>
      <c r="D299" s="7"/>
      <c r="E299" s="7"/>
      <c r="R299" s="109"/>
      <c r="X299" s="8"/>
    </row>
    <row r="300" spans="1:24" ht="12.75">
      <c r="A300" s="5"/>
      <c r="B300" s="5"/>
      <c r="D300" s="7"/>
      <c r="E300" s="7"/>
      <c r="R300" s="109"/>
      <c r="X300" s="8"/>
    </row>
    <row r="301" spans="1:24" ht="12.75">
      <c r="A301" s="5"/>
      <c r="B301" s="5"/>
      <c r="N301" s="8"/>
      <c r="R301" s="109"/>
      <c r="X301" s="8"/>
    </row>
    <row r="302" spans="1:24" ht="12.75">
      <c r="A302" s="5"/>
      <c r="B302" s="5"/>
      <c r="N302" s="8"/>
      <c r="R302" s="109"/>
      <c r="X302" s="8"/>
    </row>
    <row r="303" spans="1:24" ht="12.75">
      <c r="A303" s="5"/>
      <c r="B303" s="5"/>
      <c r="N303" s="8"/>
      <c r="R303" s="109"/>
      <c r="X303" s="8"/>
    </row>
    <row r="304" spans="1:24" ht="12.75">
      <c r="A304" s="5"/>
      <c r="B304" s="5"/>
      <c r="N304" s="8"/>
      <c r="R304" s="109"/>
      <c r="X304" s="8"/>
    </row>
    <row r="305" spans="1:24" ht="12.75">
      <c r="A305" s="5"/>
      <c r="B305" s="5"/>
      <c r="N305" s="8"/>
      <c r="R305" s="109"/>
      <c r="X305" s="8"/>
    </row>
    <row r="306" spans="1:24" ht="12.75">
      <c r="A306" s="5"/>
      <c r="B306" s="5"/>
      <c r="N306" s="8"/>
      <c r="R306" s="109"/>
      <c r="X306" s="8"/>
    </row>
    <row r="307" spans="1:24" ht="12.75">
      <c r="A307" s="5"/>
      <c r="B307" s="5"/>
      <c r="R307" s="109"/>
      <c r="X307" s="8"/>
    </row>
    <row r="308" spans="1:24" ht="12.75">
      <c r="A308" s="5"/>
      <c r="B308" s="5"/>
      <c r="R308" s="109"/>
      <c r="X308" s="8"/>
    </row>
    <row r="309" spans="1:24" ht="12.75">
      <c r="A309" s="5"/>
      <c r="B309" s="5"/>
      <c r="N309" s="8"/>
      <c r="R309" s="109"/>
      <c r="X309" s="8"/>
    </row>
    <row r="310" spans="1:24" ht="12.75">
      <c r="A310" s="5"/>
      <c r="B310" s="5"/>
      <c r="R310" s="109"/>
      <c r="X310" s="8"/>
    </row>
    <row r="311" spans="1:24" ht="12.75">
      <c r="A311" s="5"/>
      <c r="B311" s="5"/>
      <c r="N311" s="8"/>
      <c r="R311" s="109"/>
      <c r="X311" s="8"/>
    </row>
    <row r="312" spans="1:24" ht="12.75">
      <c r="A312" s="5"/>
      <c r="B312" s="5"/>
      <c r="N312" s="8"/>
      <c r="R312" s="109"/>
      <c r="X312" s="8"/>
    </row>
    <row r="313" spans="1:24" ht="12.75">
      <c r="A313" s="5"/>
      <c r="B313" s="5"/>
      <c r="R313" s="109"/>
      <c r="X313" s="8"/>
    </row>
    <row r="314" spans="1:24" ht="12.75">
      <c r="A314" s="5"/>
      <c r="B314" s="5"/>
      <c r="N314" s="8"/>
      <c r="R314" s="109"/>
      <c r="X314" s="8"/>
    </row>
    <row r="315" spans="1:24" ht="12.75">
      <c r="A315" s="5"/>
      <c r="B315" s="5"/>
      <c r="N315" s="8"/>
      <c r="R315" s="109"/>
      <c r="X315" s="8"/>
    </row>
    <row r="316" spans="1:24" ht="12.75">
      <c r="A316" s="5"/>
      <c r="B316" s="5"/>
      <c r="N316" s="8"/>
      <c r="R316" s="109"/>
      <c r="X316" s="8"/>
    </row>
    <row r="317" spans="1:24" ht="12.75">
      <c r="A317" s="5"/>
      <c r="B317" s="5"/>
      <c r="N317" s="8"/>
      <c r="R317" s="109"/>
      <c r="X317" s="8"/>
    </row>
    <row r="318" spans="1:24" ht="12.75">
      <c r="A318" s="5"/>
      <c r="B318" s="5"/>
      <c r="N318" s="8"/>
      <c r="R318" s="109"/>
      <c r="X318" s="8"/>
    </row>
    <row r="319" spans="1:24" ht="12.75">
      <c r="A319" s="5"/>
      <c r="B319" s="5"/>
      <c r="N319" s="8"/>
      <c r="R319" s="109"/>
      <c r="X319" s="8"/>
    </row>
    <row r="320" spans="1:24" ht="12.75">
      <c r="A320" s="5"/>
      <c r="B320" s="5"/>
      <c r="N320" s="8"/>
      <c r="R320" s="109"/>
      <c r="X320" s="8"/>
    </row>
    <row r="321" spans="1:24" ht="12.75">
      <c r="A321" s="5"/>
      <c r="B321" s="5"/>
      <c r="N321" s="8"/>
      <c r="R321" s="109"/>
      <c r="X321" s="8"/>
    </row>
    <row r="322" spans="1:24" ht="12.75">
      <c r="A322" s="5"/>
      <c r="B322" s="5"/>
      <c r="N322" s="8"/>
      <c r="R322" s="109"/>
      <c r="X322" s="8"/>
    </row>
    <row r="323" spans="1:24" ht="12.75">
      <c r="A323" s="5"/>
      <c r="B323" s="5"/>
      <c r="N323" s="8"/>
      <c r="R323" s="109"/>
      <c r="X323" s="8"/>
    </row>
    <row r="324" spans="1:24" ht="12.75">
      <c r="A324" s="5"/>
      <c r="B324" s="5"/>
      <c r="N324" s="8"/>
      <c r="X324" s="8"/>
    </row>
    <row r="325" spans="1:24" ht="12.75">
      <c r="A325" s="5"/>
      <c r="B325" s="5"/>
      <c r="N325" s="8"/>
      <c r="R325" s="109"/>
      <c r="X325" s="8"/>
    </row>
    <row r="326" spans="1:24" ht="12.75">
      <c r="A326" s="5"/>
      <c r="B326" s="5"/>
      <c r="R326" s="109"/>
      <c r="X326" s="8"/>
    </row>
    <row r="327" spans="1:24" ht="12.75">
      <c r="A327" s="5"/>
      <c r="B327" s="5"/>
      <c r="R327" s="109"/>
      <c r="X327" s="8"/>
    </row>
    <row r="328" spans="1:24" ht="12.75">
      <c r="A328" s="5"/>
      <c r="B328" s="5"/>
      <c r="N328" s="8"/>
      <c r="R328" s="109"/>
      <c r="X328" s="8"/>
    </row>
    <row r="329" spans="1:24" ht="12.75">
      <c r="A329" s="5"/>
      <c r="B329" s="5"/>
      <c r="N329" s="8"/>
      <c r="R329" s="109"/>
      <c r="X329" s="8"/>
    </row>
    <row r="330" spans="1:24" ht="12.75">
      <c r="A330" s="5"/>
      <c r="B330" s="5"/>
      <c r="N330" s="8"/>
      <c r="R330" s="109"/>
      <c r="X330" s="8"/>
    </row>
    <row r="331" spans="1:24" ht="12.75">
      <c r="A331" s="5"/>
      <c r="B331" s="5"/>
      <c r="N331" s="8"/>
      <c r="R331" s="109"/>
      <c r="X331" s="8"/>
    </row>
    <row r="332" spans="1:24" ht="12.75">
      <c r="A332" s="5"/>
      <c r="B332" s="5"/>
      <c r="N332" s="8"/>
      <c r="R332" s="109"/>
      <c r="X332" s="8"/>
    </row>
    <row r="333" spans="1:24" ht="12.75">
      <c r="A333" s="5"/>
      <c r="B333" s="5"/>
      <c r="N333" s="8"/>
      <c r="R333" s="109"/>
      <c r="X333" s="8"/>
    </row>
    <row r="334" spans="1:24" ht="12.75">
      <c r="A334" s="5"/>
      <c r="B334" s="5"/>
      <c r="N334" s="8"/>
      <c r="R334" s="109"/>
      <c r="X334" s="8"/>
    </row>
    <row r="335" spans="1:24" ht="12.75">
      <c r="A335" s="5"/>
      <c r="B335" s="5"/>
      <c r="N335" s="8"/>
      <c r="R335" s="109"/>
      <c r="X335" s="8"/>
    </row>
    <row r="336" spans="1:24" ht="12.75">
      <c r="A336" s="5"/>
      <c r="B336" s="5"/>
      <c r="N336" s="8"/>
      <c r="R336" s="109"/>
      <c r="X336" s="8"/>
    </row>
    <row r="337" spans="1:24" ht="12.75">
      <c r="A337" s="5"/>
      <c r="B337" s="5"/>
      <c r="N337" s="8"/>
      <c r="R337" s="109"/>
      <c r="X337" s="8"/>
    </row>
    <row r="338" spans="1:24" ht="12.75">
      <c r="A338" s="5"/>
      <c r="B338" s="5"/>
      <c r="N338" s="8"/>
      <c r="R338" s="109"/>
      <c r="X338" s="8"/>
    </row>
    <row r="339" spans="1:24" ht="12.75">
      <c r="A339" s="5"/>
      <c r="B339" s="5"/>
      <c r="N339" s="8"/>
      <c r="R339" s="109"/>
      <c r="X339" s="8"/>
    </row>
    <row r="340" spans="1:24" ht="12.75">
      <c r="A340" s="5"/>
      <c r="B340" s="5"/>
      <c r="N340" s="8"/>
      <c r="R340" s="109"/>
      <c r="X340" s="8"/>
    </row>
    <row r="341" spans="1:24" ht="12.75">
      <c r="A341" s="5"/>
      <c r="B341" s="5"/>
      <c r="N341" s="8"/>
      <c r="R341" s="109"/>
      <c r="X341" s="8"/>
    </row>
    <row r="342" spans="1:24" ht="12.75">
      <c r="A342" s="5"/>
      <c r="B342" s="5"/>
      <c r="N342" s="8"/>
      <c r="R342" s="109"/>
      <c r="X342" s="8"/>
    </row>
    <row r="343" spans="1:24" ht="12.75">
      <c r="A343" s="5"/>
      <c r="B343" s="5"/>
      <c r="R343" s="109"/>
      <c r="X343" s="8"/>
    </row>
    <row r="344" spans="1:24" ht="12.75">
      <c r="A344" s="5"/>
      <c r="B344" s="5"/>
      <c r="N344" s="8"/>
      <c r="R344" s="109"/>
      <c r="X344" s="8"/>
    </row>
    <row r="345" spans="1:24" ht="12.75">
      <c r="A345" s="5"/>
      <c r="B345" s="5"/>
      <c r="N345" s="8"/>
      <c r="R345" s="109"/>
      <c r="X345" s="8"/>
    </row>
    <row r="346" spans="1:24" ht="12.75">
      <c r="A346" s="5"/>
      <c r="B346" s="5"/>
      <c r="N346" s="8"/>
      <c r="R346" s="109"/>
      <c r="X346" s="8"/>
    </row>
    <row r="347" spans="1:24" ht="12.75">
      <c r="A347" s="5"/>
      <c r="B347" s="5"/>
      <c r="N347" s="8"/>
      <c r="R347" s="109"/>
      <c r="X347" s="8"/>
    </row>
    <row r="348" spans="1:24" ht="12.75">
      <c r="A348" s="5"/>
      <c r="B348" s="5"/>
      <c r="N348" s="8"/>
      <c r="R348" s="109"/>
      <c r="X348" s="8"/>
    </row>
    <row r="349" spans="1:24" ht="12.75">
      <c r="A349" s="5"/>
      <c r="B349" s="5"/>
      <c r="R349" s="109"/>
      <c r="X349" s="8"/>
    </row>
    <row r="350" spans="1:24" ht="12.75">
      <c r="A350" s="5"/>
      <c r="B350" s="5"/>
      <c r="N350" s="8"/>
      <c r="R350" s="109"/>
      <c r="X350" s="8"/>
    </row>
    <row r="351" spans="1:24" ht="12.75">
      <c r="A351" s="5"/>
      <c r="B351" s="5"/>
      <c r="R351" s="110"/>
      <c r="X351" s="8"/>
    </row>
    <row r="352" spans="1:24" ht="12.75">
      <c r="A352" s="5"/>
      <c r="B352" s="5"/>
      <c r="N352" s="8"/>
      <c r="R352" s="109"/>
      <c r="X352" s="8"/>
    </row>
    <row r="353" spans="1:24" ht="12.75">
      <c r="A353" s="5"/>
      <c r="B353" s="5"/>
      <c r="N353" s="8"/>
      <c r="R353" s="109"/>
      <c r="X353" s="8"/>
    </row>
    <row r="354" spans="1:24" ht="12.75">
      <c r="A354" s="5"/>
      <c r="B354" s="5"/>
      <c r="N354" s="8"/>
      <c r="R354" s="109"/>
      <c r="X354" s="8"/>
    </row>
    <row r="355" spans="1:24" ht="12.75">
      <c r="A355" s="5"/>
      <c r="B355" s="5"/>
      <c r="R355" s="109"/>
      <c r="X355" s="8"/>
    </row>
    <row r="356" spans="1:24" ht="12.75">
      <c r="A356" s="5"/>
      <c r="B356" s="5"/>
      <c r="R356" s="109"/>
      <c r="X356" s="8"/>
    </row>
    <row r="357" spans="1:24" ht="12.75">
      <c r="A357" s="5"/>
      <c r="B357" s="5"/>
      <c r="N357" s="8"/>
      <c r="R357" s="109"/>
      <c r="X357" s="8"/>
    </row>
    <row r="358" spans="1:24" ht="12.75">
      <c r="A358" s="5"/>
      <c r="B358" s="5"/>
      <c r="N358" s="8"/>
      <c r="R358" s="109"/>
      <c r="X358" s="8"/>
    </row>
    <row r="359" spans="1:24" ht="12.75">
      <c r="A359" s="5"/>
      <c r="B359" s="5"/>
      <c r="N359" s="8"/>
      <c r="R359" s="109"/>
      <c r="X359" s="8"/>
    </row>
    <row r="360" spans="1:24" ht="12.75">
      <c r="A360" s="5"/>
      <c r="B360" s="5"/>
      <c r="N360" s="8"/>
      <c r="R360" s="109"/>
      <c r="X360" s="8"/>
    </row>
    <row r="361" spans="1:24" ht="12.75">
      <c r="A361" s="5"/>
      <c r="B361" s="5"/>
      <c r="N361" s="8"/>
      <c r="R361" s="109"/>
      <c r="X361" s="8"/>
    </row>
    <row r="362" spans="1:24" ht="12.75">
      <c r="A362" s="5"/>
      <c r="B362" s="5"/>
      <c r="N362" s="8"/>
      <c r="R362" s="109"/>
      <c r="X362" s="8"/>
    </row>
    <row r="363" spans="1:24" ht="12.75">
      <c r="A363" s="5"/>
      <c r="B363" s="5"/>
      <c r="R363" s="109"/>
      <c r="X363" s="8"/>
    </row>
    <row r="364" spans="1:24" ht="12.75">
      <c r="A364" s="5"/>
      <c r="B364" s="5"/>
      <c r="R364" s="109"/>
      <c r="X364" s="8"/>
    </row>
    <row r="365" spans="1:24" ht="12.75">
      <c r="A365" s="5"/>
      <c r="B365" s="5"/>
      <c r="N365" s="8"/>
      <c r="R365" s="109"/>
      <c r="X365" s="8"/>
    </row>
    <row r="366" spans="1:24" ht="12.75">
      <c r="A366" s="5"/>
      <c r="B366" s="5"/>
      <c r="N366" s="8"/>
      <c r="R366" s="109"/>
      <c r="X366" s="8"/>
    </row>
    <row r="367" spans="1:24" ht="12.75">
      <c r="A367" s="5"/>
      <c r="B367" s="5"/>
      <c r="N367" s="8"/>
      <c r="R367" s="109"/>
      <c r="X367" s="8"/>
    </row>
    <row r="368" spans="1:24" ht="12.75">
      <c r="A368" s="5"/>
      <c r="B368" s="5"/>
      <c r="N368" s="8"/>
      <c r="R368" s="109"/>
      <c r="X368" s="8"/>
    </row>
    <row r="369" spans="1:24" ht="12.75">
      <c r="A369" s="5"/>
      <c r="B369" s="5"/>
      <c r="N369" s="8"/>
      <c r="R369" s="109"/>
      <c r="X369" s="8"/>
    </row>
    <row r="370" spans="1:24" ht="12.75">
      <c r="A370" s="5"/>
      <c r="B370" s="5"/>
      <c r="N370" s="8"/>
      <c r="R370" s="109"/>
      <c r="X370" s="8"/>
    </row>
    <row r="371" spans="1:24" ht="12.75">
      <c r="A371" s="5"/>
      <c r="B371" s="5"/>
      <c r="N371" s="8"/>
      <c r="R371" s="109"/>
      <c r="X371" s="8"/>
    </row>
    <row r="372" spans="1:24" ht="12.75">
      <c r="A372" s="5"/>
      <c r="B372" s="5"/>
      <c r="N372" s="8"/>
      <c r="R372" s="109"/>
      <c r="X372" s="8"/>
    </row>
    <row r="373" spans="1:24" ht="12.75">
      <c r="A373" s="5"/>
      <c r="B373" s="5"/>
      <c r="N373" s="8"/>
      <c r="R373" s="109"/>
      <c r="X373" s="8"/>
    </row>
    <row r="374" spans="1:24" ht="12.75">
      <c r="A374" s="5"/>
      <c r="B374" s="5"/>
      <c r="N374" s="8"/>
      <c r="R374" s="109"/>
      <c r="X374" s="8"/>
    </row>
    <row r="375" spans="1:24" ht="12.75">
      <c r="A375" s="5"/>
      <c r="B375" s="5"/>
      <c r="N375" s="8"/>
      <c r="R375" s="109"/>
      <c r="X375" s="8"/>
    </row>
    <row r="376" spans="1:24" ht="12.75">
      <c r="A376" s="5"/>
      <c r="B376" s="5"/>
      <c r="N376" s="8"/>
      <c r="R376" s="109"/>
      <c r="X376" s="8"/>
    </row>
    <row r="377" spans="1:24" ht="12.75">
      <c r="A377" s="5"/>
      <c r="B377" s="5"/>
      <c r="R377" s="109"/>
      <c r="X377" s="8"/>
    </row>
    <row r="378" spans="1:24" ht="12.75">
      <c r="A378" s="5"/>
      <c r="B378" s="5"/>
      <c r="R378" s="109"/>
      <c r="X378" s="8"/>
    </row>
    <row r="379" spans="1:24" ht="12.75">
      <c r="A379" s="5"/>
      <c r="B379" s="5"/>
      <c r="R379" s="109"/>
      <c r="X379" s="8"/>
    </row>
    <row r="380" spans="1:24" ht="12.75">
      <c r="A380" s="5"/>
      <c r="B380" s="5"/>
      <c r="N380" s="8"/>
      <c r="R380" s="109"/>
      <c r="X380" s="8"/>
    </row>
    <row r="381" spans="1:24" ht="12.75">
      <c r="A381" s="5"/>
      <c r="B381" s="5"/>
      <c r="N381" s="8"/>
      <c r="X381" s="8"/>
    </row>
    <row r="382" spans="1:24" ht="12.75">
      <c r="A382" s="5"/>
      <c r="B382" s="5"/>
      <c r="N382" s="8"/>
      <c r="R382" s="109"/>
      <c r="X382" s="8"/>
    </row>
    <row r="383" spans="1:24" ht="12.75">
      <c r="A383" s="5"/>
      <c r="B383" s="5"/>
      <c r="N383" s="8"/>
      <c r="R383" s="109"/>
      <c r="X383" s="8"/>
    </row>
    <row r="384" spans="1:24" ht="12.75">
      <c r="A384" s="5"/>
      <c r="B384" s="5"/>
      <c r="N384" s="8"/>
      <c r="R384" s="109"/>
      <c r="X384" s="8"/>
    </row>
    <row r="385" spans="1:24" ht="12.75">
      <c r="A385" s="5"/>
      <c r="B385" s="5"/>
      <c r="R385" s="109"/>
      <c r="X385" s="8"/>
    </row>
    <row r="386" spans="1:24" ht="12.75">
      <c r="A386" s="5"/>
      <c r="B386" s="5"/>
      <c r="N386" s="8"/>
      <c r="R386" s="109"/>
      <c r="X386" s="8"/>
    </row>
    <row r="387" spans="1:24" ht="12.75">
      <c r="A387" s="5"/>
      <c r="B387" s="5"/>
      <c r="N387" s="8"/>
      <c r="R387" s="109"/>
      <c r="X387" s="8"/>
    </row>
    <row r="388" spans="1:24" ht="12.75">
      <c r="A388" s="5"/>
      <c r="B388" s="5"/>
      <c r="N388" s="8"/>
      <c r="R388" s="109"/>
      <c r="X388" s="8"/>
    </row>
    <row r="389" spans="1:24" ht="12.75">
      <c r="A389" s="5"/>
      <c r="B389" s="5"/>
      <c r="R389" s="109"/>
      <c r="X389" s="8"/>
    </row>
    <row r="390" spans="1:24" ht="12.75">
      <c r="A390" s="5"/>
      <c r="B390" s="5"/>
      <c r="N390" s="8"/>
      <c r="R390" s="109"/>
      <c r="X390" s="8"/>
    </row>
    <row r="391" spans="1:24" ht="12.75">
      <c r="A391" s="5"/>
      <c r="B391" s="5"/>
      <c r="N391" s="8"/>
      <c r="R391" s="109"/>
      <c r="X391" s="8"/>
    </row>
    <row r="392" spans="1:24" ht="12.75">
      <c r="A392" s="5"/>
      <c r="B392" s="5"/>
      <c r="R392" s="110"/>
      <c r="X392" s="8"/>
    </row>
    <row r="393" spans="1:24" ht="12.75">
      <c r="A393" s="5"/>
      <c r="B393" s="5"/>
      <c r="N393" s="8"/>
      <c r="R393" s="109"/>
      <c r="X393" s="8"/>
    </row>
    <row r="394" spans="1:24" ht="12.75">
      <c r="A394" s="5"/>
      <c r="B394" s="5"/>
      <c r="N394" s="8"/>
      <c r="R394" s="109"/>
      <c r="X394" s="8"/>
    </row>
    <row r="395" spans="1:24" ht="12.75">
      <c r="A395" s="5"/>
      <c r="B395" s="5"/>
      <c r="N395" s="8"/>
      <c r="R395" s="109"/>
      <c r="X395" s="8"/>
    </row>
    <row r="396" spans="1:24" ht="12.75">
      <c r="A396" s="5"/>
      <c r="B396" s="5"/>
      <c r="N396" s="8"/>
      <c r="R396" s="109"/>
      <c r="X396" s="8"/>
    </row>
    <row r="397" spans="1:24" ht="12.75">
      <c r="A397" s="5"/>
      <c r="B397" s="5"/>
      <c r="N397" s="8"/>
      <c r="R397" s="109"/>
      <c r="X397" s="8"/>
    </row>
    <row r="398" spans="1:24" ht="12.75">
      <c r="A398" s="5"/>
      <c r="B398" s="5"/>
      <c r="N398" s="8"/>
      <c r="R398" s="109"/>
      <c r="X398" s="8"/>
    </row>
    <row r="399" spans="1:24" ht="12.75">
      <c r="A399" s="5"/>
      <c r="B399" s="5"/>
      <c r="N399" s="8"/>
      <c r="R399" s="109"/>
      <c r="X399" s="8"/>
    </row>
    <row r="400" spans="1:24" ht="12.75">
      <c r="A400" s="5"/>
      <c r="B400" s="5"/>
      <c r="R400" s="109"/>
      <c r="X400" s="8"/>
    </row>
    <row r="401" spans="1:24" ht="12.75">
      <c r="A401" s="5"/>
      <c r="B401" s="5"/>
      <c r="N401" s="8"/>
      <c r="R401" s="109"/>
      <c r="X401" s="8"/>
    </row>
    <row r="402" spans="1:24" ht="12.75">
      <c r="A402" s="5"/>
      <c r="B402" s="5"/>
      <c r="R402" s="110"/>
      <c r="X402" s="8"/>
    </row>
    <row r="403" spans="1:24" ht="12.75">
      <c r="A403" s="5"/>
      <c r="B403" s="5"/>
      <c r="R403" s="109"/>
      <c r="X403" s="8"/>
    </row>
    <row r="404" spans="1:24" ht="12.75">
      <c r="A404" s="5"/>
      <c r="B404" s="5"/>
      <c r="N404" s="8"/>
      <c r="R404" s="109"/>
      <c r="X404" s="8"/>
    </row>
    <row r="405" spans="1:24" ht="12.75">
      <c r="A405" s="5"/>
      <c r="B405" s="5"/>
      <c r="N405" s="8"/>
      <c r="R405" s="109"/>
      <c r="X405" s="8"/>
    </row>
    <row r="406" spans="1:24" ht="12.75">
      <c r="A406" s="5"/>
      <c r="B406" s="5"/>
      <c r="N406" s="8"/>
      <c r="R406" s="109"/>
      <c r="X406" s="8"/>
    </row>
    <row r="407" spans="1:24" ht="12.75">
      <c r="A407" s="5"/>
      <c r="B407" s="5"/>
      <c r="N407" s="8"/>
      <c r="R407" s="109"/>
      <c r="X407" s="8"/>
    </row>
    <row r="408" spans="1:24" ht="12.75">
      <c r="A408" s="5"/>
      <c r="B408" s="5"/>
      <c r="R408" s="109"/>
      <c r="X408" s="8"/>
    </row>
    <row r="409" spans="1:24" ht="12.75">
      <c r="A409" s="5"/>
      <c r="B409" s="5"/>
      <c r="N409" s="8"/>
      <c r="R409" s="109"/>
      <c r="X409" s="8"/>
    </row>
    <row r="410" spans="1:24" ht="12.75">
      <c r="A410" s="5"/>
      <c r="B410" s="5"/>
      <c r="N410" s="8"/>
      <c r="R410" s="109"/>
      <c r="X410" s="8"/>
    </row>
    <row r="411" spans="1:24" ht="12.75">
      <c r="A411" s="5"/>
      <c r="B411" s="5"/>
      <c r="R411" s="109"/>
      <c r="X411" s="8"/>
    </row>
    <row r="412" spans="1:24" ht="12.75">
      <c r="A412" s="5"/>
      <c r="B412" s="5"/>
      <c r="N412" s="8"/>
      <c r="R412" s="109"/>
      <c r="X412" s="8"/>
    </row>
    <row r="413" spans="1:24" ht="12.75">
      <c r="A413" s="5"/>
      <c r="B413" s="5"/>
      <c r="R413" s="109"/>
      <c r="X413" s="8"/>
    </row>
    <row r="414" spans="1:24" ht="12.75">
      <c r="A414" s="5"/>
      <c r="B414" s="5"/>
      <c r="N414" s="8"/>
      <c r="R414" s="109"/>
      <c r="X414" s="8"/>
    </row>
    <row r="415" spans="1:24" ht="12.75">
      <c r="A415" s="5"/>
      <c r="B415" s="5"/>
      <c r="N415" s="8"/>
      <c r="R415" s="109"/>
      <c r="X415" s="8"/>
    </row>
    <row r="416" spans="1:24" ht="12.75">
      <c r="A416" s="5"/>
      <c r="B416" s="5"/>
      <c r="N416" s="8"/>
      <c r="R416" s="109"/>
      <c r="X416" s="8"/>
    </row>
    <row r="417" spans="1:24" ht="12.75">
      <c r="A417" s="5"/>
      <c r="B417" s="5"/>
      <c r="N417" s="8"/>
      <c r="R417" s="109"/>
      <c r="X417" s="8"/>
    </row>
    <row r="418" spans="1:24" ht="12.75">
      <c r="A418" s="5"/>
      <c r="B418" s="5"/>
      <c r="N418" s="8"/>
      <c r="R418" s="109"/>
      <c r="X418" s="8"/>
    </row>
    <row r="419" spans="1:24" ht="12.75">
      <c r="A419" s="5"/>
      <c r="B419" s="5"/>
      <c r="N419" s="8"/>
      <c r="R419" s="109"/>
      <c r="X419" s="8"/>
    </row>
    <row r="420" spans="1:24" ht="12.75">
      <c r="A420" s="5"/>
      <c r="B420" s="5"/>
      <c r="N420" s="8"/>
      <c r="R420" s="109"/>
      <c r="X420" s="8"/>
    </row>
    <row r="421" spans="1:24" ht="12.75">
      <c r="A421" s="5"/>
      <c r="B421" s="5"/>
      <c r="N421" s="8"/>
      <c r="R421" s="109"/>
      <c r="X421" s="8"/>
    </row>
    <row r="422" spans="1:24" ht="12.75">
      <c r="A422" s="5"/>
      <c r="B422" s="5"/>
      <c r="N422" s="8"/>
      <c r="R422" s="109"/>
      <c r="X422" s="8"/>
    </row>
    <row r="423" spans="1:24" ht="12.75">
      <c r="A423" s="5"/>
      <c r="B423" s="5"/>
      <c r="N423" s="8"/>
      <c r="R423" s="109"/>
      <c r="X423" s="8"/>
    </row>
    <row r="424" spans="1:24" ht="12.75">
      <c r="A424" s="5"/>
      <c r="B424" s="5"/>
      <c r="N424" s="8"/>
      <c r="R424" s="109"/>
      <c r="X424" s="8"/>
    </row>
    <row r="425" spans="1:24" ht="12.75">
      <c r="A425" s="5"/>
      <c r="B425" s="5"/>
      <c r="N425" s="8"/>
      <c r="R425" s="109"/>
      <c r="X425" s="8"/>
    </row>
    <row r="426" spans="1:24" ht="12.75">
      <c r="A426" s="5"/>
      <c r="B426" s="5"/>
      <c r="R426" s="109"/>
      <c r="X426" s="8"/>
    </row>
    <row r="427" spans="1:24" ht="12.75">
      <c r="A427" s="5"/>
      <c r="B427" s="5"/>
      <c r="N427" s="8"/>
      <c r="R427" s="109"/>
      <c r="X427" s="8"/>
    </row>
    <row r="428" spans="1:24" ht="12.75">
      <c r="A428" s="5"/>
      <c r="B428" s="5"/>
      <c r="N428" s="8"/>
      <c r="R428" s="109"/>
      <c r="X428" s="8"/>
    </row>
    <row r="429" spans="1:24" ht="12.75">
      <c r="A429" s="5"/>
      <c r="B429" s="5"/>
      <c r="N429" s="8"/>
      <c r="R429" s="109"/>
      <c r="X429" s="8"/>
    </row>
    <row r="430" spans="1:24" ht="12.75">
      <c r="A430" s="5"/>
      <c r="B430" s="5"/>
      <c r="N430" s="8"/>
      <c r="R430" s="109"/>
      <c r="X430" s="8"/>
    </row>
    <row r="431" spans="1:24" ht="12.75">
      <c r="A431" s="5"/>
      <c r="B431" s="5"/>
      <c r="N431" s="8"/>
      <c r="R431" s="109"/>
      <c r="X431" s="8"/>
    </row>
    <row r="432" spans="1:24" ht="12.75">
      <c r="A432" s="5"/>
      <c r="B432" s="5"/>
      <c r="N432" s="8"/>
      <c r="R432" s="109"/>
      <c r="X432" s="8"/>
    </row>
    <row r="433" spans="1:24" ht="12.75">
      <c r="A433" s="5"/>
      <c r="B433" s="5"/>
      <c r="N433" s="8"/>
      <c r="R433" s="109"/>
      <c r="X433" s="8"/>
    </row>
    <row r="434" spans="1:24" ht="12.75">
      <c r="A434" s="5"/>
      <c r="B434" s="5"/>
      <c r="N434" s="8"/>
      <c r="R434" s="109"/>
      <c r="X434" s="8"/>
    </row>
    <row r="435" spans="1:24" ht="12.75">
      <c r="A435" s="5"/>
      <c r="B435" s="5"/>
      <c r="N435" s="8"/>
      <c r="R435" s="109"/>
      <c r="X435" s="8"/>
    </row>
    <row r="436" spans="1:24" ht="12.75">
      <c r="A436" s="5"/>
      <c r="B436" s="5"/>
      <c r="N436" s="8"/>
      <c r="R436" s="109"/>
      <c r="X436" s="8"/>
    </row>
    <row r="437" spans="1:24" ht="12.75">
      <c r="A437" s="5"/>
      <c r="B437" s="5"/>
      <c r="N437" s="8"/>
      <c r="R437" s="109"/>
      <c r="X437" s="8"/>
    </row>
    <row r="438" spans="1:24" ht="12.75">
      <c r="A438" s="5"/>
      <c r="B438" s="5"/>
      <c r="N438" s="8"/>
      <c r="R438" s="109"/>
      <c r="X438" s="8"/>
    </row>
    <row r="439" spans="1:24" ht="12.75">
      <c r="A439" s="5"/>
      <c r="B439" s="5"/>
      <c r="R439" s="109"/>
      <c r="X439" s="8"/>
    </row>
    <row r="440" spans="1:24" ht="12.75">
      <c r="A440" s="5"/>
      <c r="B440" s="5"/>
      <c r="N440" s="8"/>
      <c r="R440" s="109"/>
      <c r="X440" s="8"/>
    </row>
    <row r="441" spans="1:24" ht="12.75">
      <c r="A441" s="5"/>
      <c r="B441" s="5"/>
      <c r="N441" s="8"/>
      <c r="R441" s="109"/>
      <c r="X441" s="8"/>
    </row>
    <row r="442" spans="1:24" ht="12.75">
      <c r="A442" s="5"/>
      <c r="B442" s="5"/>
      <c r="N442" s="8"/>
      <c r="R442" s="109"/>
      <c r="X442" s="8"/>
    </row>
    <row r="443" spans="1:24" ht="12.75">
      <c r="A443" s="5"/>
      <c r="B443" s="5"/>
      <c r="N443" s="8"/>
      <c r="R443" s="109"/>
      <c r="X443" s="8"/>
    </row>
    <row r="444" spans="1:24" ht="12.75">
      <c r="A444" s="5"/>
      <c r="B444" s="5"/>
      <c r="N444" s="8"/>
      <c r="R444" s="109"/>
      <c r="X444" s="8"/>
    </row>
    <row r="445" spans="1:24" ht="12.75">
      <c r="A445" s="5"/>
      <c r="B445" s="5"/>
      <c r="N445" s="8"/>
      <c r="R445" s="109"/>
      <c r="X445" s="8"/>
    </row>
    <row r="446" spans="1:24" ht="12.75">
      <c r="A446" s="5"/>
      <c r="B446" s="5"/>
      <c r="N446" s="8"/>
      <c r="R446" s="109"/>
      <c r="X446" s="8"/>
    </row>
    <row r="447" spans="1:24" ht="12.75">
      <c r="A447" s="5"/>
      <c r="B447" s="5"/>
      <c r="N447" s="8"/>
      <c r="R447" s="109"/>
      <c r="X447" s="8"/>
    </row>
    <row r="448" spans="1:24" ht="12.75">
      <c r="A448" s="5"/>
      <c r="B448" s="5"/>
      <c r="N448" s="8"/>
      <c r="R448" s="109"/>
      <c r="X448" s="8"/>
    </row>
    <row r="449" spans="1:24" ht="12.75">
      <c r="A449" s="5"/>
      <c r="B449" s="5"/>
      <c r="N449" s="8"/>
      <c r="R449" s="109"/>
      <c r="X449" s="8"/>
    </row>
    <row r="450" spans="1:24" ht="12.75">
      <c r="A450" s="5"/>
      <c r="B450" s="5"/>
      <c r="N450" s="8"/>
      <c r="R450" s="109"/>
      <c r="X450" s="8"/>
    </row>
    <row r="451" spans="1:24" ht="12.75">
      <c r="A451" s="5"/>
      <c r="B451" s="5"/>
      <c r="N451" s="8"/>
      <c r="R451" s="109"/>
      <c r="X451" s="8"/>
    </row>
    <row r="452" spans="1:24" ht="12.75">
      <c r="A452" s="5"/>
      <c r="B452" s="5"/>
      <c r="N452" s="8"/>
      <c r="R452" s="109"/>
      <c r="X452" s="8"/>
    </row>
    <row r="453" spans="1:24" ht="12.75">
      <c r="A453" s="5"/>
      <c r="B453" s="5"/>
      <c r="N453" s="8"/>
      <c r="R453" s="109"/>
      <c r="X453" s="8"/>
    </row>
    <row r="454" spans="1:24" ht="12.75">
      <c r="A454" s="5"/>
      <c r="B454" s="5"/>
      <c r="N454" s="8"/>
      <c r="R454" s="109"/>
      <c r="X454" s="8"/>
    </row>
    <row r="455" spans="1:24" ht="12.75">
      <c r="A455" s="5"/>
      <c r="B455" s="5"/>
      <c r="N455" s="8"/>
      <c r="R455" s="109"/>
      <c r="X455" s="8"/>
    </row>
    <row r="456" spans="1:24" ht="12.75">
      <c r="A456" s="5"/>
      <c r="B456" s="5"/>
      <c r="N456" s="8"/>
      <c r="R456" s="109"/>
      <c r="X456" s="8"/>
    </row>
    <row r="457" spans="1:24" ht="12.75">
      <c r="A457" s="5"/>
      <c r="B457" s="5"/>
      <c r="R457" s="109"/>
      <c r="X457" s="8"/>
    </row>
    <row r="458" spans="1:24" ht="12.75">
      <c r="A458" s="5"/>
      <c r="B458" s="5"/>
      <c r="N458" s="8"/>
      <c r="R458" s="109"/>
      <c r="X458" s="8"/>
    </row>
    <row r="459" spans="1:24" ht="12.75">
      <c r="A459" s="5"/>
      <c r="B459" s="5"/>
      <c r="N459" s="8"/>
      <c r="R459" s="109"/>
      <c r="X459" s="8"/>
    </row>
    <row r="460" spans="1:24" ht="12.75">
      <c r="A460" s="5"/>
      <c r="B460" s="5"/>
      <c r="N460" s="8"/>
      <c r="R460" s="109"/>
      <c r="X460" s="8"/>
    </row>
    <row r="461" spans="1:24" ht="12.75">
      <c r="A461" s="5"/>
      <c r="B461" s="5"/>
      <c r="N461" s="8"/>
      <c r="R461" s="109"/>
      <c r="X461" s="8"/>
    </row>
    <row r="462" spans="1:24" ht="12.75">
      <c r="A462" s="5"/>
      <c r="B462" s="5"/>
      <c r="N462" s="8"/>
      <c r="R462" s="109"/>
      <c r="X462" s="8"/>
    </row>
    <row r="463" spans="1:24" ht="12.75">
      <c r="A463" s="5"/>
      <c r="B463" s="5"/>
      <c r="N463" s="8"/>
      <c r="R463" s="109"/>
      <c r="X463" s="8"/>
    </row>
    <row r="464" spans="1:24" ht="12.75">
      <c r="A464" s="5"/>
      <c r="B464" s="5"/>
      <c r="N464" s="8"/>
      <c r="R464" s="109"/>
      <c r="X464" s="8"/>
    </row>
    <row r="465" spans="1:24" ht="12.75">
      <c r="A465" s="5"/>
      <c r="B465" s="5"/>
      <c r="N465" s="8"/>
      <c r="R465" s="109"/>
      <c r="X465" s="8"/>
    </row>
    <row r="466" spans="1:24" ht="12.75">
      <c r="A466" s="5"/>
      <c r="B466" s="5"/>
      <c r="N466" s="8"/>
      <c r="R466" s="109"/>
      <c r="X466" s="8"/>
    </row>
    <row r="467" spans="1:24" ht="12.75">
      <c r="A467" s="5"/>
      <c r="B467" s="5"/>
      <c r="N467" s="8"/>
      <c r="R467" s="109"/>
      <c r="X467" s="8"/>
    </row>
    <row r="468" spans="1:24" ht="12.75">
      <c r="A468" s="5"/>
      <c r="B468" s="5"/>
      <c r="R468" s="109"/>
      <c r="X468" s="8"/>
    </row>
    <row r="469" spans="1:24" ht="12.75">
      <c r="A469" s="5"/>
      <c r="B469" s="5"/>
      <c r="N469" s="8"/>
      <c r="R469" s="109"/>
      <c r="X469" s="8"/>
    </row>
    <row r="470" spans="1:24" ht="12.75">
      <c r="A470" s="5"/>
      <c r="B470" s="5"/>
      <c r="N470" s="8"/>
      <c r="R470" s="109"/>
      <c r="X470" s="8"/>
    </row>
    <row r="471" spans="1:24" ht="12.75">
      <c r="A471" s="5"/>
      <c r="B471" s="5"/>
      <c r="N471" s="8"/>
      <c r="R471" s="109"/>
      <c r="X471" s="8"/>
    </row>
    <row r="472" spans="1:24" ht="12.75">
      <c r="A472" s="5"/>
      <c r="B472" s="5"/>
      <c r="N472" s="8"/>
      <c r="R472" s="109"/>
      <c r="X472" s="8"/>
    </row>
    <row r="473" spans="1:24" ht="12.75">
      <c r="A473" s="5"/>
      <c r="B473" s="5"/>
      <c r="N473" s="8"/>
      <c r="R473" s="109"/>
      <c r="X473" s="8"/>
    </row>
    <row r="474" spans="1:24" ht="12.75">
      <c r="A474" s="5"/>
      <c r="B474" s="5"/>
      <c r="N474" s="8"/>
      <c r="R474" s="109"/>
      <c r="X474" s="8"/>
    </row>
    <row r="475" spans="1:24" ht="12.75">
      <c r="A475" s="5"/>
      <c r="B475" s="5"/>
      <c r="N475" s="8"/>
      <c r="R475" s="109"/>
      <c r="X475" s="8"/>
    </row>
    <row r="476" spans="1:24" ht="12.75">
      <c r="A476" s="5"/>
      <c r="B476" s="5"/>
      <c r="N476" s="8"/>
      <c r="R476" s="109"/>
      <c r="X476" s="8"/>
    </row>
    <row r="477" spans="1:24" ht="12.75">
      <c r="A477" s="5"/>
      <c r="B477" s="5"/>
      <c r="N477" s="8"/>
      <c r="R477" s="109"/>
      <c r="X477" s="8"/>
    </row>
    <row r="478" spans="1:24" ht="12.75">
      <c r="A478" s="5"/>
      <c r="B478" s="5"/>
      <c r="N478" s="8"/>
      <c r="R478" s="109"/>
      <c r="X478" s="8"/>
    </row>
    <row r="479" spans="1:24" ht="12.75">
      <c r="A479" s="5"/>
      <c r="B479" s="5"/>
      <c r="N479" s="8"/>
      <c r="R479" s="109"/>
      <c r="X479" s="8"/>
    </row>
    <row r="480" spans="1:24" ht="12.75">
      <c r="A480" s="5"/>
      <c r="B480" s="5"/>
      <c r="N480" s="8"/>
      <c r="R480" s="109"/>
      <c r="X480" s="8"/>
    </row>
    <row r="481" spans="1:24" ht="12.75">
      <c r="A481" s="5"/>
      <c r="B481" s="5"/>
      <c r="N481" s="8"/>
      <c r="R481" s="109"/>
      <c r="X481" s="8"/>
    </row>
    <row r="482" spans="1:24" ht="12.75">
      <c r="A482" s="5"/>
      <c r="B482" s="5"/>
      <c r="N482" s="8"/>
      <c r="R482" s="109"/>
      <c r="X482" s="8"/>
    </row>
    <row r="483" spans="1:24" ht="12.75">
      <c r="A483" s="5"/>
      <c r="B483" s="5"/>
      <c r="N483" s="8"/>
      <c r="R483" s="109"/>
      <c r="X483" s="8"/>
    </row>
    <row r="484" spans="1:24" ht="12.75">
      <c r="A484" s="5"/>
      <c r="B484" s="5"/>
      <c r="N484" s="8"/>
      <c r="R484" s="109"/>
      <c r="X484" s="8"/>
    </row>
    <row r="485" spans="1:24" ht="12.75">
      <c r="A485" s="5"/>
      <c r="B485" s="5"/>
      <c r="N485" s="8"/>
      <c r="R485" s="109"/>
      <c r="X485" s="8"/>
    </row>
    <row r="486" ht="12.75">
      <c r="B486" s="5"/>
    </row>
  </sheetData>
  <sheetProtection/>
  <printOptions/>
  <pageMargins left="0.21" right="0.17"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T225"/>
  <sheetViews>
    <sheetView zoomScalePageLayoutView="0" workbookViewId="0" topLeftCell="A1">
      <selection activeCell="C134" sqref="C134"/>
    </sheetView>
  </sheetViews>
  <sheetFormatPr defaultColWidth="8.8515625" defaultRowHeight="12.75"/>
  <cols>
    <col min="1" max="1" width="2.140625" style="20" customWidth="1"/>
    <col min="2" max="2" width="73.28125" style="24" customWidth="1"/>
    <col min="3" max="3" width="7.140625" style="53" customWidth="1"/>
    <col min="4" max="4" width="17.7109375" style="53" customWidth="1"/>
    <col min="5" max="5" width="10.28125" style="30" customWidth="1"/>
    <col min="6" max="6" width="10.8515625" style="30" customWidth="1"/>
    <col min="7" max="7" width="11.00390625" style="30" customWidth="1"/>
    <col min="8" max="8" width="0.9921875" style="0" customWidth="1"/>
    <col min="9" max="9" width="8.7109375" style="0" hidden="1" customWidth="1"/>
    <col min="10" max="10" width="9.00390625" style="0" hidden="1" customWidth="1"/>
    <col min="11" max="11" width="8.421875" style="0" hidden="1" customWidth="1"/>
    <col min="12" max="12" width="13.421875" style="0" hidden="1" customWidth="1"/>
    <col min="13" max="13" width="12.00390625" style="0" hidden="1" customWidth="1"/>
    <col min="14" max="14" width="11.7109375" style="0" hidden="1" customWidth="1"/>
    <col min="15" max="15" width="8.8515625" style="0" customWidth="1"/>
    <col min="16" max="16" width="9.8515625" style="0" customWidth="1"/>
    <col min="17" max="17" width="8.8515625" style="0" customWidth="1"/>
  </cols>
  <sheetData>
    <row r="1" spans="1:14" s="3" customFormat="1" ht="15.75">
      <c r="A1" s="132" t="s">
        <v>597</v>
      </c>
      <c r="B1" s="133"/>
      <c r="C1" s="134"/>
      <c r="D1" s="134"/>
      <c r="E1" s="135"/>
      <c r="F1" s="136"/>
      <c r="G1" s="135"/>
      <c r="I1" s="132" t="s">
        <v>661</v>
      </c>
      <c r="J1" s="132" t="s">
        <v>661</v>
      </c>
      <c r="K1" s="132" t="s">
        <v>661</v>
      </c>
      <c r="L1" s="137" t="s">
        <v>662</v>
      </c>
      <c r="M1" s="137" t="s">
        <v>662</v>
      </c>
      <c r="N1" s="137" t="s">
        <v>662</v>
      </c>
    </row>
    <row r="2" spans="1:14" ht="16.5" thickBot="1">
      <c r="A2" s="28" t="s">
        <v>554</v>
      </c>
      <c r="B2" s="51"/>
      <c r="C2" s="34" t="s">
        <v>660</v>
      </c>
      <c r="D2" s="34"/>
      <c r="E2" s="54" t="s">
        <v>598</v>
      </c>
      <c r="F2" s="54" t="s">
        <v>599</v>
      </c>
      <c r="G2" s="54" t="s">
        <v>600</v>
      </c>
      <c r="H2" s="34"/>
      <c r="I2" s="29" t="s">
        <v>598</v>
      </c>
      <c r="J2" s="29" t="s">
        <v>599</v>
      </c>
      <c r="K2" s="29" t="s">
        <v>600</v>
      </c>
      <c r="L2" s="29" t="s">
        <v>598</v>
      </c>
      <c r="M2" s="29" t="s">
        <v>599</v>
      </c>
      <c r="N2" s="29" t="s">
        <v>600</v>
      </c>
    </row>
    <row r="3" spans="1:14" ht="12.75">
      <c r="A3" s="55" t="s">
        <v>5</v>
      </c>
      <c r="B3" s="36"/>
      <c r="C3" s="59" t="s">
        <v>427</v>
      </c>
      <c r="D3" s="78" t="str">
        <f>A3</f>
        <v>Accounting Clerk </v>
      </c>
      <c r="E3" s="48">
        <v>27640</v>
      </c>
      <c r="F3" s="48">
        <v>31220</v>
      </c>
      <c r="G3" s="56">
        <v>34810</v>
      </c>
      <c r="H3" s="21"/>
      <c r="I3" s="21">
        <v>43239</v>
      </c>
      <c r="J3" s="21">
        <f>(I3+K3)/2.01</f>
        <v>48332.338308457714</v>
      </c>
      <c r="K3" s="21">
        <v>53909</v>
      </c>
      <c r="L3" s="33">
        <f>MROUND((I3*1.072),10)</f>
        <v>46350</v>
      </c>
      <c r="M3" s="33">
        <f>MROUND((J3*1.072),10)</f>
        <v>51810</v>
      </c>
      <c r="N3" s="33">
        <f>MROUND((K3*1.072),10)</f>
        <v>57790</v>
      </c>
    </row>
    <row r="4" spans="1:14" ht="36">
      <c r="A4" s="38"/>
      <c r="B4" s="51" t="s">
        <v>675</v>
      </c>
      <c r="C4" s="61" t="s">
        <v>527</v>
      </c>
      <c r="D4" s="76" t="str">
        <f>A3</f>
        <v>Accounting Clerk </v>
      </c>
      <c r="E4" s="40">
        <v>25200</v>
      </c>
      <c r="F4" s="40">
        <v>28000</v>
      </c>
      <c r="G4" s="57">
        <v>30700</v>
      </c>
      <c r="H4" s="21"/>
      <c r="I4" s="21">
        <v>36928</v>
      </c>
      <c r="J4" s="21">
        <v>40344</v>
      </c>
      <c r="K4" s="21">
        <v>44094</v>
      </c>
      <c r="L4" s="21">
        <f>ROUND(I4/100,0)*100</f>
        <v>36900</v>
      </c>
      <c r="M4" s="21">
        <f>ROUND(J4/100,0)*100</f>
        <v>40300</v>
      </c>
      <c r="N4" s="21">
        <f>ROUND(K4/100,0)*100</f>
        <v>44100</v>
      </c>
    </row>
    <row r="5" spans="1:14" ht="12.75">
      <c r="A5" s="41"/>
      <c r="B5" s="45"/>
      <c r="C5" s="60" t="s">
        <v>528</v>
      </c>
      <c r="D5" s="77" t="str">
        <f>A3</f>
        <v>Accounting Clerk </v>
      </c>
      <c r="E5" s="49">
        <v>28240</v>
      </c>
      <c r="F5" s="49">
        <v>30410</v>
      </c>
      <c r="G5" s="58">
        <v>32790</v>
      </c>
      <c r="H5" s="21"/>
      <c r="I5" s="21">
        <v>39228</v>
      </c>
      <c r="J5" s="21">
        <v>46010</v>
      </c>
      <c r="K5" s="21">
        <v>51350</v>
      </c>
      <c r="L5" s="33">
        <f>MROUND((I5*1.078),10)</f>
        <v>42290</v>
      </c>
      <c r="M5" s="33">
        <f>MROUND((J5*1.078),10)</f>
        <v>49600</v>
      </c>
      <c r="N5" s="33">
        <f>MROUND((K5*1.078),10)</f>
        <v>55360</v>
      </c>
    </row>
    <row r="6" spans="4:14" ht="12.75">
      <c r="D6" s="76"/>
      <c r="H6" s="21"/>
      <c r="I6" s="21"/>
      <c r="J6" s="21"/>
      <c r="K6" s="21"/>
      <c r="L6" s="33"/>
      <c r="M6" s="33"/>
      <c r="N6" s="33"/>
    </row>
    <row r="7" spans="1:14" ht="12.75">
      <c r="A7" s="55" t="s">
        <v>6</v>
      </c>
      <c r="B7" s="36"/>
      <c r="C7" s="59" t="s">
        <v>424</v>
      </c>
      <c r="D7" s="78" t="str">
        <f>A7</f>
        <v>Accountant, General</v>
      </c>
      <c r="E7" s="48">
        <v>46350</v>
      </c>
      <c r="F7" s="48">
        <v>51810</v>
      </c>
      <c r="G7" s="56">
        <v>57790</v>
      </c>
      <c r="H7" s="21"/>
      <c r="I7" s="21">
        <v>25782</v>
      </c>
      <c r="J7" s="21">
        <f>(I7+K7)/2</f>
        <v>29127</v>
      </c>
      <c r="K7" s="21">
        <v>32472</v>
      </c>
      <c r="L7" s="33">
        <f>MROUND((I7*1.072),10)</f>
        <v>27640</v>
      </c>
      <c r="M7" s="33">
        <f>MROUND((J7*1.072),10)</f>
        <v>31220</v>
      </c>
      <c r="N7" s="33">
        <f>MROUND((K7*1.072),10)</f>
        <v>34810</v>
      </c>
    </row>
    <row r="8" spans="1:14" ht="36">
      <c r="A8" s="38"/>
      <c r="B8" s="39" t="s">
        <v>676</v>
      </c>
      <c r="C8" s="61" t="s">
        <v>425</v>
      </c>
      <c r="D8" s="76" t="str">
        <f>A7</f>
        <v>Accountant, General</v>
      </c>
      <c r="E8" s="40">
        <v>36900</v>
      </c>
      <c r="F8" s="40">
        <v>40300</v>
      </c>
      <c r="G8" s="57">
        <v>44100</v>
      </c>
      <c r="H8" s="21"/>
      <c r="I8" s="21">
        <v>25231</v>
      </c>
      <c r="J8" s="21">
        <v>27997</v>
      </c>
      <c r="K8" s="21">
        <v>30712</v>
      </c>
      <c r="L8" s="21">
        <f>ROUND(I8/100,0)*100</f>
        <v>25200</v>
      </c>
      <c r="M8" s="21">
        <f>ROUND(J8/100,0)*100</f>
        <v>28000</v>
      </c>
      <c r="N8" s="21">
        <f>ROUND(K8/100,0)*100</f>
        <v>30700</v>
      </c>
    </row>
    <row r="9" spans="1:14" ht="12.75">
      <c r="A9" s="41"/>
      <c r="B9" s="45"/>
      <c r="C9" s="60" t="s">
        <v>426</v>
      </c>
      <c r="D9" s="77" t="str">
        <f>A7</f>
        <v>Accountant, General</v>
      </c>
      <c r="E9" s="49">
        <v>42050</v>
      </c>
      <c r="F9" s="49">
        <v>49320</v>
      </c>
      <c r="G9" s="58">
        <v>55050</v>
      </c>
      <c r="H9" s="21"/>
      <c r="I9" s="21">
        <v>26200</v>
      </c>
      <c r="J9" s="21">
        <v>28214</v>
      </c>
      <c r="K9" s="21">
        <v>30418</v>
      </c>
      <c r="L9" s="33">
        <f>MROUND((I9*1.078),10)</f>
        <v>28240</v>
      </c>
      <c r="M9" s="33">
        <f>MROUND((J9*1.078),10)</f>
        <v>30410</v>
      </c>
      <c r="N9" s="33">
        <f>MROUND((K9*1.078),10)</f>
        <v>32790</v>
      </c>
    </row>
    <row r="10" spans="4:14" ht="12.75">
      <c r="D10" s="76"/>
      <c r="H10" s="21"/>
      <c r="I10" s="21"/>
      <c r="J10" s="21"/>
      <c r="K10" s="21"/>
      <c r="L10" s="33"/>
      <c r="M10" s="33"/>
      <c r="N10" s="33"/>
    </row>
    <row r="11" spans="1:14" ht="12.75">
      <c r="A11" s="55" t="s">
        <v>601</v>
      </c>
      <c r="B11" s="36"/>
      <c r="C11" s="59" t="s">
        <v>428</v>
      </c>
      <c r="D11" s="78" t="str">
        <f>A11</f>
        <v>Accounting Manager</v>
      </c>
      <c r="E11" s="48">
        <v>76940</v>
      </c>
      <c r="F11" s="48">
        <v>91640</v>
      </c>
      <c r="G11" s="56">
        <v>106340</v>
      </c>
      <c r="H11" s="21"/>
      <c r="I11" s="21">
        <v>71773</v>
      </c>
      <c r="J11" s="21">
        <f>(I11+K11)/2</f>
        <v>85487.5</v>
      </c>
      <c r="K11" s="21">
        <v>99202</v>
      </c>
      <c r="L11" s="33">
        <f>MROUND((I11*1.072),10)</f>
        <v>76940</v>
      </c>
      <c r="M11" s="33">
        <f>MROUND((J11*1.072),10)</f>
        <v>91640</v>
      </c>
      <c r="N11" s="33">
        <f>MROUND((K11*1.072),10)</f>
        <v>106340</v>
      </c>
    </row>
    <row r="12" spans="1:14" ht="36">
      <c r="A12" s="38"/>
      <c r="B12" s="51" t="s">
        <v>677</v>
      </c>
      <c r="C12" s="61" t="s">
        <v>529</v>
      </c>
      <c r="D12" s="76" t="str">
        <f>A11</f>
        <v>Accounting Manager</v>
      </c>
      <c r="E12" s="40">
        <v>61000</v>
      </c>
      <c r="F12" s="40">
        <v>67000</v>
      </c>
      <c r="G12" s="57">
        <v>74900</v>
      </c>
      <c r="H12" s="21"/>
      <c r="I12" s="21">
        <v>61000</v>
      </c>
      <c r="J12" s="21">
        <v>67000</v>
      </c>
      <c r="K12" s="21">
        <v>74858</v>
      </c>
      <c r="L12" s="21">
        <f>ROUND(I12/100,0)*100</f>
        <v>61000</v>
      </c>
      <c r="M12" s="21">
        <f>ROUND(J12/100,0)*100</f>
        <v>67000</v>
      </c>
      <c r="N12" s="21">
        <f>ROUND(K12/100,0)*100</f>
        <v>74900</v>
      </c>
    </row>
    <row r="13" spans="1:14" ht="12.75">
      <c r="A13" s="41"/>
      <c r="B13" s="45"/>
      <c r="C13" s="60" t="s">
        <v>530</v>
      </c>
      <c r="D13" s="77" t="str">
        <f>A11</f>
        <v>Accounting Manager</v>
      </c>
      <c r="E13" s="49">
        <v>68130</v>
      </c>
      <c r="F13" s="49">
        <v>78090</v>
      </c>
      <c r="G13" s="58">
        <v>89840</v>
      </c>
      <c r="H13" s="21"/>
      <c r="I13" s="21">
        <v>63200</v>
      </c>
      <c r="J13" s="21">
        <v>72438</v>
      </c>
      <c r="K13" s="21">
        <v>83336</v>
      </c>
      <c r="L13" s="33">
        <f>MROUND((I13*1.078),10)</f>
        <v>68130</v>
      </c>
      <c r="M13" s="33">
        <f>MROUND((J13*1.078),10)</f>
        <v>78090</v>
      </c>
      <c r="N13" s="33">
        <f>MROUND((K13*1.078),10)</f>
        <v>89840</v>
      </c>
    </row>
    <row r="14" spans="4:14" ht="12.75">
      <c r="D14" s="76"/>
      <c r="H14" s="21"/>
      <c r="I14" s="21"/>
      <c r="J14" s="21"/>
      <c r="K14" s="21"/>
      <c r="L14" s="33"/>
      <c r="M14" s="33"/>
      <c r="N14" s="33"/>
    </row>
    <row r="15" spans="1:14" ht="12.75">
      <c r="A15" s="55" t="s">
        <v>602</v>
      </c>
      <c r="B15" s="36"/>
      <c r="C15" s="59" t="s">
        <v>429</v>
      </c>
      <c r="D15" s="99" t="s">
        <v>555</v>
      </c>
      <c r="E15" s="48">
        <v>29920</v>
      </c>
      <c r="F15" s="48">
        <v>35110</v>
      </c>
      <c r="G15" s="56">
        <v>39940</v>
      </c>
      <c r="H15" s="21"/>
      <c r="I15" s="21">
        <v>27915</v>
      </c>
      <c r="J15" s="21">
        <f>(I15+K15)/1.99</f>
        <v>32751.75879396985</v>
      </c>
      <c r="K15" s="21">
        <v>37261</v>
      </c>
      <c r="L15" s="33">
        <f>MROUND((I15*1.072),10)</f>
        <v>29920</v>
      </c>
      <c r="M15" s="33">
        <f>MROUND((J15*1.072),10)</f>
        <v>35110</v>
      </c>
      <c r="N15" s="33">
        <f>MROUND((K15*1.072),10)</f>
        <v>39940</v>
      </c>
    </row>
    <row r="16" spans="1:14" ht="29.25" customHeight="1">
      <c r="A16" s="41"/>
      <c r="B16" s="50" t="s">
        <v>7</v>
      </c>
      <c r="C16" s="60" t="s">
        <v>425</v>
      </c>
      <c r="D16" s="100" t="s">
        <v>555</v>
      </c>
      <c r="E16" s="49">
        <v>26200</v>
      </c>
      <c r="F16" s="49">
        <v>29200</v>
      </c>
      <c r="G16" s="58">
        <v>32700</v>
      </c>
      <c r="H16" s="21"/>
      <c r="I16" s="21">
        <v>26164</v>
      </c>
      <c r="J16" s="21">
        <v>29245</v>
      </c>
      <c r="K16" s="21">
        <v>32656</v>
      </c>
      <c r="L16" s="21">
        <f>ROUND(I16/100,0)*100</f>
        <v>26200</v>
      </c>
      <c r="M16" s="21">
        <f>ROUND(J16/100,0)*100</f>
        <v>29200</v>
      </c>
      <c r="N16" s="21">
        <f>ROUND(K16/100,0)*100</f>
        <v>32700</v>
      </c>
    </row>
    <row r="17" spans="2:16" ht="12.75">
      <c r="B17" s="25"/>
      <c r="D17" s="76"/>
      <c r="H17" s="21"/>
      <c r="I17" s="21"/>
      <c r="J17" s="21"/>
      <c r="K17" s="21"/>
      <c r="L17" s="33"/>
      <c r="M17" s="33"/>
      <c r="N17" s="33"/>
      <c r="O17" s="20"/>
      <c r="P17" s="25"/>
    </row>
    <row r="18" spans="1:20" ht="15.75">
      <c r="A18" s="55" t="s">
        <v>612</v>
      </c>
      <c r="B18" s="36"/>
      <c r="C18" s="59" t="s">
        <v>430</v>
      </c>
      <c r="D18" s="99" t="s">
        <v>556</v>
      </c>
      <c r="E18" s="48">
        <v>30550</v>
      </c>
      <c r="F18" s="48">
        <v>35100</v>
      </c>
      <c r="G18" s="56">
        <v>39640</v>
      </c>
      <c r="H18" s="21"/>
      <c r="I18" s="21">
        <v>28502</v>
      </c>
      <c r="J18" s="21">
        <f>(I18+K18)/2</f>
        <v>32739.5</v>
      </c>
      <c r="K18" s="21">
        <v>36977</v>
      </c>
      <c r="L18" s="33">
        <f>MROUND((I18*1.072),10)</f>
        <v>30550</v>
      </c>
      <c r="M18" s="33">
        <f>MROUND((J18*1.072),10)</f>
        <v>35100</v>
      </c>
      <c r="N18" s="33">
        <f>MROUND((K18*1.072),10)</f>
        <v>39640</v>
      </c>
      <c r="O18" s="20"/>
      <c r="P18" s="182"/>
      <c r="Q18" s="182"/>
      <c r="R18" s="30"/>
      <c r="S18" s="30"/>
      <c r="T18" s="30"/>
    </row>
    <row r="19" spans="1:14" ht="24">
      <c r="A19" s="41"/>
      <c r="B19" s="50" t="s">
        <v>678</v>
      </c>
      <c r="C19" s="60" t="s">
        <v>440</v>
      </c>
      <c r="D19" s="100" t="s">
        <v>556</v>
      </c>
      <c r="E19" s="49">
        <v>26200</v>
      </c>
      <c r="F19" s="49">
        <v>29200</v>
      </c>
      <c r="G19" s="58">
        <v>32700</v>
      </c>
      <c r="H19" s="21"/>
      <c r="I19" s="21">
        <v>26164</v>
      </c>
      <c r="J19" s="21">
        <v>29245</v>
      </c>
      <c r="K19" s="21">
        <v>32656</v>
      </c>
      <c r="L19" s="21">
        <f>ROUND(I19/100,0)*100</f>
        <v>26200</v>
      </c>
      <c r="M19" s="21">
        <f>ROUND(J19/100,0)*100</f>
        <v>29200</v>
      </c>
      <c r="N19" s="21">
        <f>ROUND(K19/100,0)*100</f>
        <v>32700</v>
      </c>
    </row>
    <row r="20" spans="4:14" ht="12.75">
      <c r="D20" s="76"/>
      <c r="H20" s="21"/>
      <c r="J20" s="21"/>
      <c r="L20" s="33"/>
      <c r="M20" s="33"/>
      <c r="N20" s="33"/>
    </row>
    <row r="21" spans="1:14" ht="12.75">
      <c r="A21" s="55" t="s">
        <v>613</v>
      </c>
      <c r="B21" s="36"/>
      <c r="C21" s="59" t="s">
        <v>431</v>
      </c>
      <c r="D21" s="99" t="s">
        <v>557</v>
      </c>
      <c r="E21" s="48">
        <v>35140</v>
      </c>
      <c r="F21" s="48">
        <v>40460</v>
      </c>
      <c r="G21" s="56">
        <v>45370</v>
      </c>
      <c r="H21" s="21"/>
      <c r="I21" s="21">
        <v>32782</v>
      </c>
      <c r="J21" s="21">
        <f>(I21+K21)/1.99</f>
        <v>37742.211055276384</v>
      </c>
      <c r="K21" s="21">
        <v>42325</v>
      </c>
      <c r="L21" s="33">
        <f>MROUND((I21*1.072),10)</f>
        <v>35140</v>
      </c>
      <c r="M21" s="33">
        <f>MROUND((J21*1.072),10)</f>
        <v>40460</v>
      </c>
      <c r="N21" s="33">
        <f>MROUND((K21*1.072),10)</f>
        <v>45370</v>
      </c>
    </row>
    <row r="22" spans="1:20" ht="24.75">
      <c r="A22" s="41"/>
      <c r="B22" s="50" t="s">
        <v>712</v>
      </c>
      <c r="C22" s="60"/>
      <c r="D22" s="100" t="s">
        <v>557</v>
      </c>
      <c r="E22" s="49"/>
      <c r="F22" s="49"/>
      <c r="G22" s="58"/>
      <c r="H22" s="21"/>
      <c r="I22" s="21"/>
      <c r="J22" s="21"/>
      <c r="K22" s="21"/>
      <c r="L22" s="33"/>
      <c r="M22" s="33"/>
      <c r="N22" s="33"/>
      <c r="O22" s="20"/>
      <c r="P22" s="182"/>
      <c r="Q22" s="182"/>
      <c r="R22" s="30"/>
      <c r="S22" s="30"/>
      <c r="T22" s="30"/>
    </row>
    <row r="23" spans="4:14" ht="12.75">
      <c r="D23" s="76"/>
      <c r="H23" s="21"/>
      <c r="I23" s="21"/>
      <c r="J23" s="21"/>
      <c r="K23" s="21"/>
      <c r="L23" s="33"/>
      <c r="M23" s="33"/>
      <c r="N23" s="33"/>
    </row>
    <row r="24" spans="1:14" ht="12.75">
      <c r="A24" s="55" t="s">
        <v>614</v>
      </c>
      <c r="B24" s="36"/>
      <c r="C24" s="59" t="s">
        <v>432</v>
      </c>
      <c r="D24" s="78" t="str">
        <f>A24</f>
        <v>Accounting Director</v>
      </c>
      <c r="E24" s="48">
        <v>101910</v>
      </c>
      <c r="F24" s="48">
        <v>127660</v>
      </c>
      <c r="G24" s="56">
        <v>152130</v>
      </c>
      <c r="H24" s="52"/>
      <c r="I24" s="52">
        <v>95066</v>
      </c>
      <c r="J24" s="52">
        <f>(I24+K24)/1.99</f>
        <v>119085.9296482412</v>
      </c>
      <c r="K24" s="52">
        <v>141915</v>
      </c>
      <c r="L24" s="33">
        <f>MROUND((I24*1.072),10)</f>
        <v>101910</v>
      </c>
      <c r="M24" s="33">
        <f>MROUND((J24*1.072),10)</f>
        <v>127660</v>
      </c>
      <c r="N24" s="33">
        <f>MROUND((K24*1.072),10)</f>
        <v>152130</v>
      </c>
    </row>
    <row r="25" spans="1:14" ht="24">
      <c r="A25" s="41"/>
      <c r="B25" s="50" t="s">
        <v>709</v>
      </c>
      <c r="C25" s="60"/>
      <c r="D25" s="77" t="str">
        <f>A24</f>
        <v>Accounting Director</v>
      </c>
      <c r="E25" s="49"/>
      <c r="F25" s="49"/>
      <c r="G25" s="58"/>
      <c r="H25" s="21"/>
      <c r="I25" s="21"/>
      <c r="J25" s="21"/>
      <c r="K25" s="21"/>
      <c r="L25" s="33"/>
      <c r="M25" s="33"/>
      <c r="N25" s="33"/>
    </row>
    <row r="26" spans="1:14" ht="12.75">
      <c r="A26" s="27"/>
      <c r="B26" s="39"/>
      <c r="C26" s="61"/>
      <c r="D26" s="76"/>
      <c r="E26" s="40"/>
      <c r="F26" s="40"/>
      <c r="G26" s="40"/>
      <c r="H26" s="21"/>
      <c r="I26" s="21"/>
      <c r="J26" s="21"/>
      <c r="K26" s="21"/>
      <c r="L26" s="33"/>
      <c r="M26" s="33"/>
      <c r="N26" s="33"/>
    </row>
    <row r="27" spans="1:14" ht="12.75">
      <c r="A27" s="55" t="s">
        <v>615</v>
      </c>
      <c r="B27" s="36"/>
      <c r="C27" s="59" t="s">
        <v>433</v>
      </c>
      <c r="D27" s="78" t="str">
        <f>A27</f>
        <v>Administrative Assistant III</v>
      </c>
      <c r="E27" s="48">
        <v>38420</v>
      </c>
      <c r="F27" s="48">
        <v>42660</v>
      </c>
      <c r="G27" s="56">
        <v>46470</v>
      </c>
      <c r="H27" s="21"/>
      <c r="I27" s="21"/>
      <c r="J27" s="21"/>
      <c r="K27" s="21"/>
      <c r="L27" s="33"/>
      <c r="M27" s="33"/>
      <c r="N27" s="33"/>
    </row>
    <row r="28" spans="1:14" ht="36">
      <c r="A28" s="41"/>
      <c r="B28" s="50" t="s">
        <v>679</v>
      </c>
      <c r="C28" s="60"/>
      <c r="D28" s="77" t="str">
        <f>A27</f>
        <v>Administrative Assistant III</v>
      </c>
      <c r="E28" s="49"/>
      <c r="F28" s="49"/>
      <c r="G28" s="58"/>
      <c r="H28" s="21"/>
      <c r="I28" s="21"/>
      <c r="J28" s="21"/>
      <c r="K28" s="21"/>
      <c r="L28" s="33"/>
      <c r="M28" s="33"/>
      <c r="N28" s="33"/>
    </row>
    <row r="29" spans="4:14" ht="12.75">
      <c r="D29" s="76"/>
      <c r="H29" s="21"/>
      <c r="I29" s="21"/>
      <c r="J29" s="21"/>
      <c r="K29" s="21"/>
      <c r="L29" s="33"/>
      <c r="M29" s="33"/>
      <c r="N29" s="33"/>
    </row>
    <row r="30" spans="1:14" ht="12.75">
      <c r="A30" s="35" t="s">
        <v>667</v>
      </c>
      <c r="B30" s="36"/>
      <c r="C30" s="59" t="s">
        <v>434</v>
      </c>
      <c r="D30" s="78" t="str">
        <f>A30</f>
        <v>Assembler I</v>
      </c>
      <c r="E30" s="48">
        <v>23370</v>
      </c>
      <c r="F30" s="48">
        <v>26750</v>
      </c>
      <c r="G30" s="56">
        <v>29600</v>
      </c>
      <c r="H30" s="21"/>
      <c r="I30" s="21"/>
      <c r="J30" s="21"/>
      <c r="K30" s="21"/>
      <c r="L30" s="33"/>
      <c r="M30" s="33"/>
      <c r="N30" s="33"/>
    </row>
    <row r="31" spans="1:14" ht="48">
      <c r="A31" s="38"/>
      <c r="B31" s="39" t="s">
        <v>711</v>
      </c>
      <c r="C31" s="61" t="s">
        <v>439</v>
      </c>
      <c r="D31" s="76" t="str">
        <f>A30</f>
        <v>Assembler I</v>
      </c>
      <c r="E31" s="40">
        <v>21500</v>
      </c>
      <c r="F31" s="40">
        <v>24100</v>
      </c>
      <c r="G31" s="57">
        <v>27600</v>
      </c>
      <c r="H31" s="21"/>
      <c r="I31" s="21"/>
      <c r="J31" s="21"/>
      <c r="K31" s="21"/>
      <c r="L31" s="33"/>
      <c r="M31" s="33"/>
      <c r="N31" s="33"/>
    </row>
    <row r="32" spans="1:14" ht="12.75">
      <c r="A32" s="38"/>
      <c r="B32" s="51"/>
      <c r="C32" s="61" t="s">
        <v>426</v>
      </c>
      <c r="D32" s="76" t="str">
        <f>A30</f>
        <v>Assembler I</v>
      </c>
      <c r="E32" s="40">
        <v>23140</v>
      </c>
      <c r="F32" s="40">
        <v>25250</v>
      </c>
      <c r="G32" s="57">
        <v>26570</v>
      </c>
      <c r="H32" s="21"/>
      <c r="I32" s="21"/>
      <c r="J32" s="21"/>
      <c r="K32" s="21"/>
      <c r="L32" s="33"/>
      <c r="M32" s="33"/>
      <c r="N32" s="33"/>
    </row>
    <row r="33" spans="1:14" ht="12.75">
      <c r="A33" s="41"/>
      <c r="B33" s="45"/>
      <c r="C33" s="60" t="s">
        <v>441</v>
      </c>
      <c r="D33" s="77" t="str">
        <f>A30</f>
        <v>Assembler I</v>
      </c>
      <c r="E33" s="49">
        <v>22770</v>
      </c>
      <c r="F33" s="49">
        <v>24990</v>
      </c>
      <c r="G33" s="58">
        <v>28270</v>
      </c>
      <c r="H33" s="21"/>
      <c r="I33" s="21"/>
      <c r="J33" s="21"/>
      <c r="K33" s="21"/>
      <c r="L33" s="33"/>
      <c r="M33" s="33"/>
      <c r="N33" s="33"/>
    </row>
    <row r="34" spans="4:14" ht="12.75">
      <c r="D34" s="76"/>
      <c r="H34" s="21"/>
      <c r="I34" s="21"/>
      <c r="J34" s="21"/>
      <c r="K34" s="21"/>
      <c r="L34" s="33"/>
      <c r="M34" s="33"/>
      <c r="N34" s="33"/>
    </row>
    <row r="35" spans="1:14" ht="13.5">
      <c r="A35" s="35" t="s">
        <v>666</v>
      </c>
      <c r="B35" s="43"/>
      <c r="C35" s="65" t="s">
        <v>435</v>
      </c>
      <c r="D35" s="78" t="str">
        <f>A35</f>
        <v>Assembler II</v>
      </c>
      <c r="E35" s="48">
        <v>26870</v>
      </c>
      <c r="F35" s="48">
        <v>31520</v>
      </c>
      <c r="G35" s="56">
        <v>35540</v>
      </c>
      <c r="H35" s="21"/>
      <c r="I35" s="21"/>
      <c r="J35" s="21"/>
      <c r="K35" s="21"/>
      <c r="L35" s="33"/>
      <c r="M35" s="33"/>
      <c r="N35" s="33"/>
    </row>
    <row r="36" spans="1:14" ht="13.5">
      <c r="A36" s="38"/>
      <c r="B36" s="39" t="s">
        <v>710</v>
      </c>
      <c r="C36" s="67" t="s">
        <v>442</v>
      </c>
      <c r="D36" s="76" t="str">
        <f>A35</f>
        <v>Assembler II</v>
      </c>
      <c r="E36" s="40">
        <v>25200</v>
      </c>
      <c r="F36" s="40">
        <v>28400</v>
      </c>
      <c r="G36" s="57">
        <v>33400</v>
      </c>
      <c r="H36" s="21"/>
      <c r="I36" s="21"/>
      <c r="J36" s="21"/>
      <c r="K36" s="21"/>
      <c r="L36" s="33"/>
      <c r="M36" s="33"/>
      <c r="N36" s="33"/>
    </row>
    <row r="37" spans="1:14" ht="15" customHeight="1">
      <c r="A37" s="38"/>
      <c r="B37" s="39"/>
      <c r="C37" s="67" t="s">
        <v>443</v>
      </c>
      <c r="D37" s="76" t="str">
        <f>A35</f>
        <v>Assembler II</v>
      </c>
      <c r="E37" s="40">
        <v>31730</v>
      </c>
      <c r="F37" s="40">
        <v>34440</v>
      </c>
      <c r="G37" s="57">
        <v>37590</v>
      </c>
      <c r="H37" s="21"/>
      <c r="I37" s="21"/>
      <c r="J37" s="21"/>
      <c r="K37" s="21"/>
      <c r="L37" s="33"/>
      <c r="M37" s="33"/>
      <c r="N37" s="33"/>
    </row>
    <row r="38" spans="1:14" ht="13.5">
      <c r="A38" s="41"/>
      <c r="B38" s="50"/>
      <c r="C38" s="66" t="s">
        <v>444</v>
      </c>
      <c r="D38" s="77" t="str">
        <f>A35</f>
        <v>Assembler II</v>
      </c>
      <c r="E38" s="49">
        <v>26520</v>
      </c>
      <c r="F38" s="49">
        <v>29550</v>
      </c>
      <c r="G38" s="58">
        <v>37570</v>
      </c>
      <c r="H38" s="21"/>
      <c r="I38" s="21"/>
      <c r="J38" s="21"/>
      <c r="K38" s="21"/>
      <c r="L38" s="33"/>
      <c r="M38" s="33"/>
      <c r="N38" s="33"/>
    </row>
    <row r="39" spans="4:14" ht="12.75">
      <c r="D39" s="76"/>
      <c r="H39" s="21"/>
      <c r="I39" s="21"/>
      <c r="J39" s="21"/>
      <c r="K39" s="21"/>
      <c r="L39" s="33"/>
      <c r="M39" s="33"/>
      <c r="N39" s="33"/>
    </row>
    <row r="40" spans="1:14" ht="13.5">
      <c r="A40" s="35" t="s">
        <v>668</v>
      </c>
      <c r="B40" s="43"/>
      <c r="C40" s="65" t="s">
        <v>445</v>
      </c>
      <c r="D40" s="78" t="str">
        <f>A40</f>
        <v>Assembler III</v>
      </c>
      <c r="E40" s="48">
        <v>33740</v>
      </c>
      <c r="F40" s="48">
        <v>41290</v>
      </c>
      <c r="G40" s="56">
        <v>47610</v>
      </c>
      <c r="H40" s="21"/>
      <c r="I40" s="21"/>
      <c r="J40" s="21"/>
      <c r="K40" s="21"/>
      <c r="L40" s="33"/>
      <c r="M40" s="33"/>
      <c r="N40" s="33"/>
    </row>
    <row r="41" spans="1:14" ht="24">
      <c r="A41" s="38"/>
      <c r="B41" s="39" t="s">
        <v>713</v>
      </c>
      <c r="C41" s="61" t="s">
        <v>446</v>
      </c>
      <c r="D41" s="76" t="str">
        <f>A40</f>
        <v>Assembler III</v>
      </c>
      <c r="E41" s="40">
        <v>29500</v>
      </c>
      <c r="F41" s="40">
        <v>33500</v>
      </c>
      <c r="G41" s="57">
        <v>38000</v>
      </c>
      <c r="H41" s="21"/>
      <c r="I41" s="21"/>
      <c r="J41" s="21"/>
      <c r="K41" s="21"/>
      <c r="L41" s="33"/>
      <c r="M41" s="33"/>
      <c r="N41" s="33"/>
    </row>
    <row r="42" spans="1:14" ht="12.75">
      <c r="A42" s="38"/>
      <c r="B42" s="51"/>
      <c r="C42" s="61" t="s">
        <v>447</v>
      </c>
      <c r="D42" s="76" t="str">
        <f>A40</f>
        <v>Assembler III</v>
      </c>
      <c r="E42" s="40">
        <v>38390</v>
      </c>
      <c r="F42" s="40">
        <v>42820</v>
      </c>
      <c r="G42" s="57">
        <v>47230</v>
      </c>
      <c r="H42" s="21"/>
      <c r="I42" s="21"/>
      <c r="J42" s="21"/>
      <c r="K42" s="21"/>
      <c r="L42" s="33"/>
      <c r="M42" s="33"/>
      <c r="N42" s="33"/>
    </row>
    <row r="43" spans="1:14" ht="12.75">
      <c r="A43" s="41"/>
      <c r="B43" s="45"/>
      <c r="C43" s="60" t="s">
        <v>448</v>
      </c>
      <c r="D43" s="77" t="str">
        <f>A40</f>
        <v>Assembler III</v>
      </c>
      <c r="E43" s="49">
        <v>30160</v>
      </c>
      <c r="F43" s="49">
        <v>34270</v>
      </c>
      <c r="G43" s="58">
        <v>39460</v>
      </c>
      <c r="H43" s="21"/>
      <c r="I43" s="21"/>
      <c r="J43" s="21"/>
      <c r="K43" s="21"/>
      <c r="L43" s="33"/>
      <c r="M43" s="33"/>
      <c r="N43" s="33"/>
    </row>
    <row r="44" spans="4:14" ht="12.75">
      <c r="D44" s="76"/>
      <c r="H44" s="21"/>
      <c r="I44" s="21"/>
      <c r="J44" s="21"/>
      <c r="K44" s="21"/>
      <c r="L44" s="33"/>
      <c r="M44" s="33"/>
      <c r="N44" s="33"/>
    </row>
    <row r="45" spans="1:14" ht="13.5">
      <c r="A45" s="55" t="s">
        <v>671</v>
      </c>
      <c r="B45" s="36"/>
      <c r="C45" s="65" t="s">
        <v>449</v>
      </c>
      <c r="D45" s="78" t="str">
        <f>A45</f>
        <v>Building and Grounds Supervisor I</v>
      </c>
      <c r="E45" s="48">
        <v>44680</v>
      </c>
      <c r="F45" s="48">
        <v>53090</v>
      </c>
      <c r="G45" s="56">
        <v>63090</v>
      </c>
      <c r="H45" s="21"/>
      <c r="I45" s="21"/>
      <c r="J45" s="21"/>
      <c r="K45" s="21"/>
      <c r="L45" s="33"/>
      <c r="M45" s="33"/>
      <c r="N45" s="33"/>
    </row>
    <row r="46" spans="1:14" ht="72">
      <c r="A46" s="41"/>
      <c r="B46" s="50" t="s">
        <v>645</v>
      </c>
      <c r="C46" s="60" t="s">
        <v>450</v>
      </c>
      <c r="D46" s="77" t="str">
        <f>A45</f>
        <v>Building and Grounds Supervisor I</v>
      </c>
      <c r="E46" s="49">
        <v>49490</v>
      </c>
      <c r="F46" s="49">
        <v>52080</v>
      </c>
      <c r="G46" s="58">
        <v>55320</v>
      </c>
      <c r="H46" s="21"/>
      <c r="I46" s="21"/>
      <c r="J46" s="21"/>
      <c r="K46" s="21"/>
      <c r="L46" s="33"/>
      <c r="M46" s="33"/>
      <c r="N46" s="33"/>
    </row>
    <row r="47" spans="4:14" ht="12.75">
      <c r="D47" s="76"/>
      <c r="H47" s="21"/>
      <c r="I47" s="21"/>
      <c r="J47" s="21"/>
      <c r="K47" s="21"/>
      <c r="L47" s="33"/>
      <c r="M47" s="33"/>
      <c r="N47" s="33"/>
    </row>
    <row r="48" spans="1:14" ht="12.75">
      <c r="A48" s="55" t="s">
        <v>8</v>
      </c>
      <c r="B48" s="36"/>
      <c r="C48" s="59"/>
      <c r="D48" s="78"/>
      <c r="E48" s="48"/>
      <c r="F48" s="48"/>
      <c r="G48" s="56"/>
      <c r="H48" s="21"/>
      <c r="I48" s="21"/>
      <c r="J48" s="21"/>
      <c r="K48" s="21"/>
      <c r="L48" s="33"/>
      <c r="M48" s="33"/>
      <c r="N48" s="33"/>
    </row>
    <row r="49" spans="1:14" ht="36">
      <c r="A49" s="41"/>
      <c r="B49" s="50" t="s">
        <v>680</v>
      </c>
      <c r="C49" s="60" t="s">
        <v>451</v>
      </c>
      <c r="D49" s="77" t="str">
        <f>A48</f>
        <v>Cost Accountant</v>
      </c>
      <c r="E49" s="49">
        <v>44500</v>
      </c>
      <c r="F49" s="49">
        <v>50000</v>
      </c>
      <c r="G49" s="58">
        <v>56000</v>
      </c>
      <c r="H49" s="21"/>
      <c r="I49" s="21">
        <v>44528</v>
      </c>
      <c r="J49" s="21">
        <v>50000</v>
      </c>
      <c r="K49" s="21">
        <v>56015</v>
      </c>
      <c r="L49" s="21">
        <f>ROUND(I49/100,0)*100</f>
        <v>44500</v>
      </c>
      <c r="M49" s="21">
        <f>ROUND(J49/100,0)*100</f>
        <v>50000</v>
      </c>
      <c r="N49" s="21">
        <f>ROUND(K49/100,0)*100</f>
        <v>56000</v>
      </c>
    </row>
    <row r="50" spans="4:14" ht="12.75">
      <c r="D50" s="76"/>
      <c r="H50" s="21"/>
      <c r="I50" s="21"/>
      <c r="J50" s="21"/>
      <c r="K50" s="21"/>
      <c r="L50" s="33"/>
      <c r="M50" s="33"/>
      <c r="N50" s="33"/>
    </row>
    <row r="51" spans="1:14" ht="17.25" customHeight="1">
      <c r="A51" s="55" t="s">
        <v>580</v>
      </c>
      <c r="B51" s="74"/>
      <c r="C51" s="68"/>
      <c r="D51" s="78"/>
      <c r="E51" s="48"/>
      <c r="F51" s="48"/>
      <c r="G51" s="56"/>
      <c r="H51" s="21"/>
      <c r="I51" s="21"/>
      <c r="J51" s="21"/>
      <c r="K51" s="21"/>
      <c r="L51" s="33"/>
      <c r="M51" s="33"/>
      <c r="N51" s="33"/>
    </row>
    <row r="52" spans="1:14" ht="48">
      <c r="A52" s="41"/>
      <c r="B52" s="50" t="s">
        <v>547</v>
      </c>
      <c r="C52" s="66" t="s">
        <v>452</v>
      </c>
      <c r="D52" s="77" t="str">
        <f>A51</f>
        <v>Custodian</v>
      </c>
      <c r="E52" s="49">
        <v>19200</v>
      </c>
      <c r="F52" s="49">
        <v>21700</v>
      </c>
      <c r="G52" s="58">
        <v>24900</v>
      </c>
      <c r="H52" s="21"/>
      <c r="I52" s="21"/>
      <c r="J52" s="21"/>
      <c r="K52" s="21"/>
      <c r="L52" s="33"/>
      <c r="M52" s="33"/>
      <c r="N52" s="33"/>
    </row>
    <row r="53" spans="1:14" ht="12.75">
      <c r="A53" s="27"/>
      <c r="B53" s="95"/>
      <c r="C53" s="67"/>
      <c r="D53" s="76"/>
      <c r="E53" s="40"/>
      <c r="F53" s="40"/>
      <c r="G53" s="40"/>
      <c r="H53" s="21"/>
      <c r="I53" s="21"/>
      <c r="J53" s="21"/>
      <c r="K53" s="21"/>
      <c r="L53" s="33"/>
      <c r="M53" s="33"/>
      <c r="N53" s="33"/>
    </row>
    <row r="54" spans="1:14" ht="12.75">
      <c r="A54" s="55" t="s">
        <v>535</v>
      </c>
      <c r="B54" s="74"/>
      <c r="C54" s="68"/>
      <c r="D54" s="78"/>
      <c r="E54" s="48"/>
      <c r="F54" s="48"/>
      <c r="G54" s="56"/>
      <c r="H54" s="21"/>
      <c r="I54" s="21"/>
      <c r="J54" s="21"/>
      <c r="K54" s="21"/>
      <c r="L54" s="33"/>
      <c r="M54" s="33"/>
      <c r="N54" s="33"/>
    </row>
    <row r="55" spans="1:14" ht="24">
      <c r="A55" s="38"/>
      <c r="B55" s="39" t="s">
        <v>681</v>
      </c>
      <c r="C55" s="67" t="s">
        <v>536</v>
      </c>
      <c r="D55" s="27" t="s">
        <v>535</v>
      </c>
      <c r="E55" s="40">
        <v>45100</v>
      </c>
      <c r="F55" s="40">
        <v>51300</v>
      </c>
      <c r="G55" s="57">
        <v>58000</v>
      </c>
      <c r="H55" s="21"/>
      <c r="I55" s="21"/>
      <c r="J55" s="21"/>
      <c r="K55" s="21"/>
      <c r="L55" s="33"/>
      <c r="M55" s="33"/>
      <c r="N55" s="33"/>
    </row>
    <row r="56" spans="1:14" ht="12.75">
      <c r="A56" s="41"/>
      <c r="B56" s="75"/>
      <c r="C56" s="66"/>
      <c r="D56" s="77"/>
      <c r="E56" s="49"/>
      <c r="F56" s="49"/>
      <c r="G56" s="58"/>
      <c r="H56" s="21"/>
      <c r="I56" s="21"/>
      <c r="J56" s="21"/>
      <c r="K56" s="21"/>
      <c r="L56" s="33"/>
      <c r="M56" s="33"/>
      <c r="N56" s="33"/>
    </row>
    <row r="57" spans="2:14" ht="12.75">
      <c r="B57" s="25"/>
      <c r="D57" s="76"/>
      <c r="H57" s="21"/>
      <c r="I57" s="21"/>
      <c r="J57" s="21"/>
      <c r="K57" s="21"/>
      <c r="L57" s="33"/>
      <c r="M57" s="33"/>
      <c r="N57" s="33"/>
    </row>
    <row r="58" spans="1:14" ht="12.75">
      <c r="A58" s="55" t="s">
        <v>610</v>
      </c>
      <c r="B58" s="47"/>
      <c r="C58" s="59" t="s">
        <v>531</v>
      </c>
      <c r="D58" s="78" t="str">
        <f>A58</f>
        <v>Customer Service Representative II</v>
      </c>
      <c r="E58" s="97">
        <v>28484</v>
      </c>
      <c r="F58" s="97">
        <v>32590</v>
      </c>
      <c r="G58" s="98">
        <v>36695</v>
      </c>
      <c r="H58" s="21"/>
      <c r="I58" s="21"/>
      <c r="J58" s="21"/>
      <c r="K58" s="21"/>
      <c r="L58" s="33"/>
      <c r="M58" s="33"/>
      <c r="N58" s="33"/>
    </row>
    <row r="59" spans="1:14" ht="24">
      <c r="A59" s="41"/>
      <c r="B59" s="50" t="s">
        <v>714</v>
      </c>
      <c r="C59" s="60" t="s">
        <v>453</v>
      </c>
      <c r="D59" s="77" t="str">
        <f>A58</f>
        <v>Customer Service Representative II</v>
      </c>
      <c r="E59" s="49">
        <v>31000</v>
      </c>
      <c r="F59" s="49">
        <v>32320</v>
      </c>
      <c r="G59" s="58">
        <v>34000</v>
      </c>
      <c r="H59" s="21"/>
      <c r="I59" s="21"/>
      <c r="J59" s="21"/>
      <c r="K59" s="21"/>
      <c r="L59" s="33"/>
      <c r="M59" s="33"/>
      <c r="N59" s="33"/>
    </row>
    <row r="60" spans="2:14" ht="12.75">
      <c r="B60" s="25"/>
      <c r="D60" s="76"/>
      <c r="H60" s="21"/>
      <c r="I60" s="21"/>
      <c r="J60" s="21"/>
      <c r="K60" s="21"/>
      <c r="L60" s="33"/>
      <c r="M60" s="33"/>
      <c r="N60" s="33"/>
    </row>
    <row r="61" spans="1:14" ht="13.5">
      <c r="A61" s="55" t="s">
        <v>633</v>
      </c>
      <c r="B61" s="93"/>
      <c r="C61" s="65" t="s">
        <v>455</v>
      </c>
      <c r="D61" s="78" t="str">
        <f>A61</f>
        <v>Forklift II</v>
      </c>
      <c r="E61" s="48">
        <v>23700</v>
      </c>
      <c r="F61" s="48">
        <v>26300</v>
      </c>
      <c r="G61" s="56">
        <v>29800</v>
      </c>
      <c r="H61" s="21"/>
      <c r="I61" s="21"/>
      <c r="J61" s="21">
        <f>(I61+K61)/1.98</f>
        <v>0</v>
      </c>
      <c r="K61" s="21"/>
      <c r="L61" s="33">
        <f>MROUND((I61*1.072),10)</f>
        <v>0</v>
      </c>
      <c r="M61" s="33">
        <f>MROUND((J61*1.072),10)</f>
        <v>0</v>
      </c>
      <c r="N61" s="33">
        <f>MROUND((K61*1.072),10)</f>
        <v>0</v>
      </c>
    </row>
    <row r="62" spans="1:14" ht="48">
      <c r="A62" s="41"/>
      <c r="B62" s="50" t="s">
        <v>682</v>
      </c>
      <c r="C62" s="60" t="s">
        <v>454</v>
      </c>
      <c r="D62" s="77" t="str">
        <f>A61</f>
        <v>Forklift II</v>
      </c>
      <c r="E62" s="49">
        <v>26850</v>
      </c>
      <c r="F62" s="49">
        <v>27990</v>
      </c>
      <c r="G62" s="58">
        <v>29440</v>
      </c>
      <c r="H62" s="21"/>
      <c r="I62" s="21"/>
      <c r="J62" s="21"/>
      <c r="K62" s="21"/>
      <c r="L62" s="33"/>
      <c r="M62" s="33"/>
      <c r="N62" s="33"/>
    </row>
    <row r="63" spans="2:14" ht="12.75">
      <c r="B63" s="26"/>
      <c r="H63" s="21"/>
      <c r="I63" s="21">
        <v>29603</v>
      </c>
      <c r="J63" s="21">
        <f>(I63+K63)/2.02</f>
        <v>35202.47524752475</v>
      </c>
      <c r="K63" s="21">
        <v>41506</v>
      </c>
      <c r="L63" s="33">
        <f>MROUND((I63*1.072),10)</f>
        <v>31730</v>
      </c>
      <c r="M63" s="33">
        <f>MROUND((J63*1.072),10)</f>
        <v>37740</v>
      </c>
      <c r="N63" s="33">
        <f>MROUND((K63*1.072),10)</f>
        <v>44490</v>
      </c>
    </row>
    <row r="64" spans="1:14" ht="12.75">
      <c r="A64" s="55" t="s">
        <v>634</v>
      </c>
      <c r="B64" s="90"/>
      <c r="C64" s="59"/>
      <c r="D64" s="78"/>
      <c r="E64" s="48"/>
      <c r="F64" s="48"/>
      <c r="G64" s="56"/>
      <c r="H64" s="21"/>
      <c r="I64" s="21"/>
      <c r="J64" s="21"/>
      <c r="K64" s="21"/>
      <c r="L64" s="33"/>
      <c r="M64" s="33"/>
      <c r="N64" s="33"/>
    </row>
    <row r="65" spans="1:14" ht="12.75">
      <c r="A65" s="38"/>
      <c r="B65" s="91" t="s">
        <v>715</v>
      </c>
      <c r="C65" s="61" t="s">
        <v>456</v>
      </c>
      <c r="D65" s="76" t="str">
        <f>A64</f>
        <v>Forklift 1</v>
      </c>
      <c r="E65" s="40">
        <v>21320</v>
      </c>
      <c r="F65" s="40">
        <v>22230</v>
      </c>
      <c r="G65" s="57">
        <v>23390</v>
      </c>
      <c r="H65" s="21"/>
      <c r="I65" s="21"/>
      <c r="J65" s="21"/>
      <c r="K65" s="21"/>
      <c r="L65" s="33"/>
      <c r="M65" s="33"/>
      <c r="N65" s="33"/>
    </row>
    <row r="66" spans="1:14" ht="12.75">
      <c r="A66" s="41"/>
      <c r="B66" s="92"/>
      <c r="C66" s="60" t="s">
        <v>457</v>
      </c>
      <c r="D66" s="77" t="str">
        <f>A64</f>
        <v>Forklift 1</v>
      </c>
      <c r="E66" s="49">
        <v>27740</v>
      </c>
      <c r="F66" s="49">
        <v>31500</v>
      </c>
      <c r="G66" s="58">
        <v>35030</v>
      </c>
      <c r="H66" s="21"/>
      <c r="I66" s="21">
        <v>24348</v>
      </c>
      <c r="J66" s="21">
        <f>(I66+K66)/1.98</f>
        <v>27725.252525252527</v>
      </c>
      <c r="K66" s="21">
        <v>30548</v>
      </c>
      <c r="L66" s="33">
        <f>MROUND((I66*1.072),10)</f>
        <v>26100</v>
      </c>
      <c r="M66" s="33">
        <f>MROUND((J66*1.072),10)</f>
        <v>29720</v>
      </c>
      <c r="N66" s="33">
        <f>MROUND((K66*1.072),10)</f>
        <v>32750</v>
      </c>
    </row>
    <row r="67" spans="4:14" ht="12.75">
      <c r="D67" s="76"/>
      <c r="H67" s="21"/>
      <c r="I67" s="21">
        <v>21887</v>
      </c>
      <c r="J67" s="21">
        <v>24680</v>
      </c>
      <c r="K67" s="21">
        <v>27300</v>
      </c>
      <c r="L67" s="21">
        <f>ROUND(I67/100,0)*100</f>
        <v>21900</v>
      </c>
      <c r="M67" s="21">
        <f>ROUND(J67/100,0)*100</f>
        <v>24700</v>
      </c>
      <c r="N67" s="21">
        <f>ROUND(K67/100,0)*100</f>
        <v>27300</v>
      </c>
    </row>
    <row r="68" spans="1:14" ht="13.5">
      <c r="A68" s="55" t="s">
        <v>672</v>
      </c>
      <c r="B68" s="36"/>
      <c r="C68" s="65" t="s">
        <v>458</v>
      </c>
      <c r="D68" s="78" t="str">
        <f>A68</f>
        <v>General Maintenance Worker I</v>
      </c>
      <c r="E68" s="48">
        <v>28220</v>
      </c>
      <c r="F68" s="48">
        <v>32440</v>
      </c>
      <c r="G68" s="56">
        <v>37630</v>
      </c>
      <c r="H68" s="21"/>
      <c r="I68" s="21"/>
      <c r="J68" s="21"/>
      <c r="K68" s="21"/>
      <c r="L68" s="33"/>
      <c r="M68" s="33"/>
      <c r="N68" s="33"/>
    </row>
    <row r="69" spans="1:14" ht="72">
      <c r="A69" s="89"/>
      <c r="B69" s="50" t="s">
        <v>716</v>
      </c>
      <c r="C69" s="60" t="s">
        <v>459</v>
      </c>
      <c r="D69" s="77" t="str">
        <f>A68</f>
        <v>General Maintenance Worker I</v>
      </c>
      <c r="E69" s="49">
        <v>34310</v>
      </c>
      <c r="F69" s="49">
        <v>39380</v>
      </c>
      <c r="G69" s="58">
        <v>45380</v>
      </c>
      <c r="H69" s="21"/>
      <c r="I69" s="21"/>
      <c r="J69" s="21"/>
      <c r="K69" s="21"/>
      <c r="L69" s="33"/>
      <c r="M69" s="33"/>
      <c r="N69" s="33"/>
    </row>
    <row r="70" spans="8:14" ht="12.75">
      <c r="H70" s="21"/>
      <c r="I70" s="21">
        <v>26728</v>
      </c>
      <c r="J70" s="21">
        <f>(I70+K70)/2.012</f>
        <v>30502.48508946322</v>
      </c>
      <c r="K70" s="21">
        <v>34643</v>
      </c>
      <c r="L70" s="33">
        <f>MROUND((I70*1.072),10)</f>
        <v>28650</v>
      </c>
      <c r="M70" s="33">
        <f>MROUND((J70*1.072),10)</f>
        <v>32700</v>
      </c>
      <c r="N70" s="33">
        <f>MROUND((K70*1.072),10)</f>
        <v>37140</v>
      </c>
    </row>
    <row r="71" spans="1:14" ht="13.5">
      <c r="A71" s="55" t="s">
        <v>673</v>
      </c>
      <c r="B71" s="36"/>
      <c r="C71" s="65" t="s">
        <v>460</v>
      </c>
      <c r="D71" s="78" t="str">
        <f>A71</f>
        <v>Housekeeper</v>
      </c>
      <c r="E71" s="48">
        <v>20430</v>
      </c>
      <c r="F71" s="48">
        <v>21940</v>
      </c>
      <c r="G71" s="56">
        <v>24110</v>
      </c>
      <c r="H71" s="21"/>
      <c r="I71" s="21"/>
      <c r="J71" s="21"/>
      <c r="K71" s="21"/>
      <c r="L71" s="33"/>
      <c r="M71" s="33"/>
      <c r="N71" s="33"/>
    </row>
    <row r="72" spans="1:14" ht="48">
      <c r="A72" s="50"/>
      <c r="B72" s="50" t="s">
        <v>717</v>
      </c>
      <c r="C72" s="66"/>
      <c r="D72" s="77"/>
      <c r="E72" s="49"/>
      <c r="F72" s="49"/>
      <c r="G72" s="58"/>
      <c r="H72" s="21"/>
      <c r="I72" s="21"/>
      <c r="J72" s="21"/>
      <c r="K72" s="21"/>
      <c r="L72" s="33"/>
      <c r="M72" s="33"/>
      <c r="N72" s="33"/>
    </row>
    <row r="73" spans="4:14" ht="12.75">
      <c r="D73" s="76"/>
      <c r="H73" s="21"/>
      <c r="I73" s="21"/>
      <c r="J73" s="21"/>
      <c r="K73" s="21"/>
      <c r="L73" s="33"/>
      <c r="M73" s="33"/>
      <c r="N73" s="33"/>
    </row>
    <row r="74" spans="1:14" ht="12.75">
      <c r="A74" s="55" t="s">
        <v>620</v>
      </c>
      <c r="B74" s="36"/>
      <c r="C74" s="59" t="s">
        <v>461</v>
      </c>
      <c r="D74" s="78" t="str">
        <f>A74</f>
        <v>Human Resources Manager</v>
      </c>
      <c r="E74" s="48">
        <v>69930</v>
      </c>
      <c r="F74" s="48">
        <v>90110</v>
      </c>
      <c r="G74" s="56">
        <v>108490</v>
      </c>
      <c r="H74" s="21"/>
      <c r="I74" s="21">
        <v>65235</v>
      </c>
      <c r="J74" s="21">
        <f>(I74+K74)/1.98</f>
        <v>84058.0808080808</v>
      </c>
      <c r="K74" s="52">
        <v>101200</v>
      </c>
      <c r="L74" s="33">
        <f>MROUND((I74*1.072),10)</f>
        <v>69930</v>
      </c>
      <c r="M74" s="33">
        <f>MROUND((J74*1.072),10)</f>
        <v>90110</v>
      </c>
      <c r="N74" s="33">
        <f>MROUND((K74*1.072),10)</f>
        <v>108490</v>
      </c>
    </row>
    <row r="75" spans="1:14" ht="24">
      <c r="A75" s="41"/>
      <c r="B75" s="50" t="s">
        <v>683</v>
      </c>
      <c r="C75" s="60" t="s">
        <v>533</v>
      </c>
      <c r="D75" s="77" t="str">
        <f>A74</f>
        <v>Human Resources Manager</v>
      </c>
      <c r="E75" s="49">
        <v>55900</v>
      </c>
      <c r="F75" s="49">
        <v>65000</v>
      </c>
      <c r="G75" s="58">
        <v>71800</v>
      </c>
      <c r="H75" s="21"/>
      <c r="I75" s="21"/>
      <c r="J75" s="21"/>
      <c r="K75" s="21"/>
      <c r="L75" s="33"/>
      <c r="M75" s="33"/>
      <c r="N75" s="33"/>
    </row>
    <row r="76" spans="4:14" ht="12.75">
      <c r="D76" s="76"/>
      <c r="H76" s="21"/>
      <c r="I76" s="21"/>
      <c r="J76" s="21"/>
      <c r="K76" s="21"/>
      <c r="L76" s="33"/>
      <c r="M76" s="33"/>
      <c r="N76" s="33"/>
    </row>
    <row r="77" spans="1:14" ht="12.75">
      <c r="A77" s="55" t="s">
        <v>621</v>
      </c>
      <c r="B77" s="36"/>
      <c r="C77" s="59" t="s">
        <v>462</v>
      </c>
      <c r="D77" s="78" t="str">
        <f>A77</f>
        <v>Human Resources Generalist III</v>
      </c>
      <c r="E77" s="48">
        <v>61200</v>
      </c>
      <c r="F77" s="48">
        <v>71000</v>
      </c>
      <c r="G77" s="56">
        <v>80100</v>
      </c>
      <c r="H77" s="21"/>
      <c r="I77" s="21">
        <v>56813</v>
      </c>
      <c r="J77" s="21">
        <f>(I77+K77)/1.95</f>
        <v>67286.15384615384</v>
      </c>
      <c r="K77" s="21">
        <v>74395</v>
      </c>
      <c r="L77" s="33">
        <f>MROUND((I77*1.072),10)</f>
        <v>60900</v>
      </c>
      <c r="M77" s="33">
        <f>MROUND((J77*1.072),10)</f>
        <v>72130</v>
      </c>
      <c r="N77" s="33">
        <f>MROUND((K77*1.072),10)</f>
        <v>79750</v>
      </c>
    </row>
    <row r="78" spans="1:17" ht="60">
      <c r="A78" s="41"/>
      <c r="B78" s="50" t="s">
        <v>719</v>
      </c>
      <c r="C78" s="60"/>
      <c r="D78" s="77"/>
      <c r="E78" s="49"/>
      <c r="F78" s="49"/>
      <c r="G78" s="58"/>
      <c r="H78" s="21"/>
      <c r="I78" s="30"/>
      <c r="J78" s="21"/>
      <c r="K78" s="30"/>
      <c r="L78" s="33"/>
      <c r="M78" s="33"/>
      <c r="N78" s="33"/>
      <c r="O78" s="10"/>
      <c r="P78" s="10"/>
      <c r="Q78" s="10"/>
    </row>
    <row r="79" spans="2:14" ht="12.75">
      <c r="B79" s="25"/>
      <c r="D79" s="76"/>
      <c r="H79" s="21"/>
      <c r="I79" s="30"/>
      <c r="J79" s="21"/>
      <c r="K79" s="30"/>
      <c r="L79" s="33"/>
      <c r="M79" s="33"/>
      <c r="N79" s="33"/>
    </row>
    <row r="80" spans="1:14" ht="12.75">
      <c r="A80" s="55" t="s">
        <v>616</v>
      </c>
      <c r="B80" s="36"/>
      <c r="C80" s="59" t="s">
        <v>463</v>
      </c>
      <c r="D80" s="78" t="str">
        <f>A80</f>
        <v>Information Technology Generalist</v>
      </c>
      <c r="E80" s="48">
        <v>44680</v>
      </c>
      <c r="F80" s="48">
        <v>53280</v>
      </c>
      <c r="G80" s="56">
        <v>60810</v>
      </c>
      <c r="H80" s="21"/>
      <c r="I80" s="30"/>
      <c r="J80" s="21"/>
      <c r="K80" s="30"/>
      <c r="L80" s="33"/>
      <c r="M80" s="33"/>
      <c r="N80" s="33"/>
    </row>
    <row r="81" spans="1:14" ht="60">
      <c r="A81" s="41"/>
      <c r="B81" s="50" t="s">
        <v>721</v>
      </c>
      <c r="C81" s="60" t="s">
        <v>534</v>
      </c>
      <c r="D81" s="77" t="str">
        <f>A80</f>
        <v>Information Technology Generalist</v>
      </c>
      <c r="E81" s="49">
        <v>44500</v>
      </c>
      <c r="F81" s="49">
        <v>51000</v>
      </c>
      <c r="G81" s="58">
        <v>58600</v>
      </c>
      <c r="H81" s="21"/>
      <c r="I81" s="30"/>
      <c r="J81" s="21"/>
      <c r="K81" s="30"/>
      <c r="L81" s="33"/>
      <c r="M81" s="33"/>
      <c r="N81" s="33"/>
    </row>
    <row r="82" spans="1:14" ht="12.75">
      <c r="A82" s="27"/>
      <c r="B82" s="39"/>
      <c r="C82" s="61"/>
      <c r="D82" s="76"/>
      <c r="E82" s="40"/>
      <c r="F82" s="40"/>
      <c r="G82" s="40"/>
      <c r="H82" s="21"/>
      <c r="I82" s="30"/>
      <c r="J82" s="21"/>
      <c r="K82" s="30"/>
      <c r="L82" s="33"/>
      <c r="M82" s="33"/>
      <c r="N82" s="33"/>
    </row>
    <row r="83" spans="1:14" ht="13.5">
      <c r="A83" s="55" t="s">
        <v>674</v>
      </c>
      <c r="B83" s="36"/>
      <c r="C83" s="65" t="s">
        <v>464</v>
      </c>
      <c r="D83" s="78" t="str">
        <f>A83</f>
        <v>Janitor, Sr.</v>
      </c>
      <c r="E83" s="48">
        <v>25760</v>
      </c>
      <c r="F83" s="37">
        <v>29200</v>
      </c>
      <c r="G83" s="56">
        <v>33530</v>
      </c>
      <c r="H83" s="21"/>
      <c r="I83" s="30"/>
      <c r="J83" s="21"/>
      <c r="K83" s="30"/>
      <c r="L83" s="33"/>
      <c r="M83" s="33"/>
      <c r="N83" s="33"/>
    </row>
    <row r="84" spans="1:14" ht="60.75" customHeight="1">
      <c r="A84" s="38"/>
      <c r="B84" s="39" t="s">
        <v>684</v>
      </c>
      <c r="C84" s="61" t="s">
        <v>465</v>
      </c>
      <c r="D84" s="76" t="str">
        <f>A83</f>
        <v>Janitor, Sr.</v>
      </c>
      <c r="E84" s="40">
        <v>25810</v>
      </c>
      <c r="F84" s="71">
        <v>26950</v>
      </c>
      <c r="G84" s="57">
        <v>29120</v>
      </c>
      <c r="H84" s="21"/>
      <c r="I84" s="30"/>
      <c r="J84" s="21"/>
      <c r="K84" s="30"/>
      <c r="L84" s="33"/>
      <c r="M84" s="33"/>
      <c r="N84" s="33"/>
    </row>
    <row r="85" spans="1:14" ht="12.75">
      <c r="A85" s="41"/>
      <c r="B85" s="45"/>
      <c r="C85" s="60" t="s">
        <v>459</v>
      </c>
      <c r="D85" s="77" t="str">
        <f>A83</f>
        <v>Janitor, Sr.</v>
      </c>
      <c r="E85" s="49">
        <v>25710</v>
      </c>
      <c r="F85" s="72">
        <v>28470</v>
      </c>
      <c r="G85" s="58">
        <v>32330</v>
      </c>
      <c r="H85" s="21"/>
      <c r="I85" s="30"/>
      <c r="J85" s="21"/>
      <c r="K85" s="30"/>
      <c r="L85" s="33"/>
      <c r="M85" s="33"/>
      <c r="N85" s="33"/>
    </row>
    <row r="86" spans="4:14" ht="13.5" customHeight="1">
      <c r="D86" s="76"/>
      <c r="H86" s="21"/>
      <c r="I86" s="30"/>
      <c r="J86" s="21"/>
      <c r="K86" s="30"/>
      <c r="L86" s="33"/>
      <c r="M86" s="33"/>
      <c r="N86" s="33"/>
    </row>
    <row r="87" spans="1:14" ht="13.5">
      <c r="A87" s="55" t="s">
        <v>3</v>
      </c>
      <c r="B87" s="36"/>
      <c r="C87" s="65" t="s">
        <v>466</v>
      </c>
      <c r="D87" s="78" t="str">
        <f>A87</f>
        <v>Jig and Fixture Builder</v>
      </c>
      <c r="E87" s="48">
        <v>55650</v>
      </c>
      <c r="F87" s="37">
        <v>61980</v>
      </c>
      <c r="G87" s="56">
        <v>70160</v>
      </c>
      <c r="H87" s="21"/>
      <c r="I87" s="30"/>
      <c r="J87" s="21"/>
      <c r="K87" s="30"/>
      <c r="L87" s="33"/>
      <c r="M87" s="33"/>
      <c r="N87" s="33"/>
    </row>
    <row r="88" spans="1:14" ht="60">
      <c r="A88" s="41"/>
      <c r="B88" s="50" t="s">
        <v>726</v>
      </c>
      <c r="C88" s="66"/>
      <c r="D88" s="79"/>
      <c r="E88" s="49"/>
      <c r="F88" s="72"/>
      <c r="G88" s="58"/>
      <c r="H88" s="21"/>
      <c r="I88" s="30"/>
      <c r="J88" s="21">
        <v>65104</v>
      </c>
      <c r="K88" s="30"/>
      <c r="L88" s="33"/>
      <c r="M88" s="33"/>
      <c r="N88" s="33"/>
    </row>
    <row r="89" spans="2:14" ht="12.75">
      <c r="B89" s="25"/>
      <c r="C89" s="62"/>
      <c r="D89" s="81"/>
      <c r="F89" s="32"/>
      <c r="H89" s="21"/>
      <c r="I89" s="30"/>
      <c r="J89" s="21"/>
      <c r="K89" s="30"/>
      <c r="L89" s="33"/>
      <c r="M89" s="33"/>
      <c r="N89" s="33"/>
    </row>
    <row r="90" spans="1:14" ht="12.75">
      <c r="A90" s="55" t="s">
        <v>617</v>
      </c>
      <c r="B90" s="36"/>
      <c r="C90" s="59" t="s">
        <v>467</v>
      </c>
      <c r="D90" s="78" t="str">
        <f>A90</f>
        <v>Mail Clerk</v>
      </c>
      <c r="E90" s="48">
        <v>23540</v>
      </c>
      <c r="F90" s="48">
        <v>27090</v>
      </c>
      <c r="G90" s="56">
        <v>29560</v>
      </c>
      <c r="H90" s="21"/>
      <c r="I90" s="30"/>
      <c r="J90" s="21"/>
      <c r="K90" s="30"/>
      <c r="L90" s="33"/>
      <c r="M90" s="33"/>
      <c r="N90" s="33"/>
    </row>
    <row r="91" spans="1:14" ht="24">
      <c r="A91" s="41"/>
      <c r="B91" s="50" t="s">
        <v>9</v>
      </c>
      <c r="C91" s="60" t="s">
        <v>468</v>
      </c>
      <c r="D91" s="77" t="str">
        <f>A90</f>
        <v>Mail Clerk</v>
      </c>
      <c r="E91" s="49">
        <v>20900</v>
      </c>
      <c r="F91" s="49">
        <v>23400</v>
      </c>
      <c r="G91" s="58">
        <v>26100</v>
      </c>
      <c r="H91" s="21"/>
      <c r="I91" s="30"/>
      <c r="J91" s="21"/>
      <c r="K91" s="30"/>
      <c r="L91" s="33"/>
      <c r="M91" s="33"/>
      <c r="N91" s="33"/>
    </row>
    <row r="92" spans="2:20" ht="12.75">
      <c r="B92" s="25"/>
      <c r="D92" s="76"/>
      <c r="H92" s="21"/>
      <c r="I92" s="30"/>
      <c r="J92" s="21"/>
      <c r="K92" s="30"/>
      <c r="L92" s="33"/>
      <c r="M92" s="33"/>
      <c r="N92" s="33"/>
      <c r="O92" s="20"/>
      <c r="P92" s="24"/>
      <c r="Q92" s="53"/>
      <c r="R92" s="30"/>
      <c r="S92" s="30"/>
      <c r="T92" s="30"/>
    </row>
    <row r="93" spans="1:20" ht="12.75">
      <c r="A93" s="55" t="s">
        <v>607</v>
      </c>
      <c r="B93" s="36"/>
      <c r="C93" s="59"/>
      <c r="D93" s="78" t="str">
        <f>A93</f>
        <v>Machine Operator/Tender</v>
      </c>
      <c r="E93" s="48"/>
      <c r="F93" s="48"/>
      <c r="G93" s="56"/>
      <c r="H93" s="21"/>
      <c r="I93" s="30"/>
      <c r="J93" s="21"/>
      <c r="K93" s="30"/>
      <c r="L93" s="33"/>
      <c r="M93" s="33"/>
      <c r="N93" s="33"/>
      <c r="O93" s="20"/>
      <c r="P93" s="24"/>
      <c r="Q93" s="53"/>
      <c r="R93" s="30"/>
      <c r="S93" s="30"/>
      <c r="T93" s="30"/>
    </row>
    <row r="94" spans="1:14" ht="12.75">
      <c r="A94" s="41"/>
      <c r="B94" s="45" t="s">
        <v>646</v>
      </c>
      <c r="C94" s="60" t="s">
        <v>469</v>
      </c>
      <c r="D94" s="77" t="str">
        <f>A93</f>
        <v>Machine Operator/Tender</v>
      </c>
      <c r="E94" s="49">
        <v>29070</v>
      </c>
      <c r="F94" s="49">
        <v>34300</v>
      </c>
      <c r="G94" s="58">
        <v>40010</v>
      </c>
      <c r="H94" s="21"/>
      <c r="I94" s="30"/>
      <c r="J94" s="21"/>
      <c r="K94" s="30"/>
      <c r="L94" s="33"/>
      <c r="M94" s="33"/>
      <c r="N94" s="33"/>
    </row>
    <row r="95" spans="2:14" ht="12.75">
      <c r="B95" s="25"/>
      <c r="D95" s="76"/>
      <c r="H95" s="21"/>
      <c r="I95" s="30"/>
      <c r="J95" s="21"/>
      <c r="K95" s="30"/>
      <c r="L95" s="33"/>
      <c r="M95" s="33"/>
      <c r="N95" s="33"/>
    </row>
    <row r="96" spans="1:20" ht="12.75">
      <c r="A96" s="55" t="s">
        <v>606</v>
      </c>
      <c r="B96" s="36"/>
      <c r="C96" s="59"/>
      <c r="D96" s="78"/>
      <c r="E96" s="48"/>
      <c r="F96" s="48"/>
      <c r="G96" s="56"/>
      <c r="I96" s="30"/>
      <c r="J96" s="21"/>
      <c r="K96" s="30"/>
      <c r="L96" s="33"/>
      <c r="M96" s="33"/>
      <c r="N96" s="33"/>
      <c r="O96" s="20"/>
      <c r="P96" s="24"/>
      <c r="Q96" s="53"/>
      <c r="R96" s="30"/>
      <c r="S96" s="30"/>
      <c r="T96" s="30"/>
    </row>
    <row r="97" spans="1:20" ht="36">
      <c r="A97" s="41"/>
      <c r="B97" s="45" t="s">
        <v>722</v>
      </c>
      <c r="C97" s="60" t="s">
        <v>470</v>
      </c>
      <c r="D97" s="77" t="str">
        <f>A96</f>
        <v>Machine Tool Operator</v>
      </c>
      <c r="E97" s="49">
        <v>30330</v>
      </c>
      <c r="F97" s="49">
        <v>36600</v>
      </c>
      <c r="G97" s="58">
        <v>44520</v>
      </c>
      <c r="I97" s="30"/>
      <c r="J97" s="21"/>
      <c r="K97" s="30"/>
      <c r="L97" s="33"/>
      <c r="M97" s="33"/>
      <c r="N97" s="33"/>
      <c r="O97" s="20"/>
      <c r="P97" s="24"/>
      <c r="Q97" s="53"/>
      <c r="R97" s="30"/>
      <c r="S97" s="30"/>
      <c r="T97" s="30"/>
    </row>
    <row r="98" spans="2:20" ht="12.75">
      <c r="B98" s="25"/>
      <c r="D98" s="76"/>
      <c r="H98" s="21"/>
      <c r="I98" s="30"/>
      <c r="J98" s="21"/>
      <c r="K98" s="30"/>
      <c r="L98" s="33"/>
      <c r="M98" s="33"/>
      <c r="N98" s="33"/>
      <c r="O98" s="20"/>
      <c r="P98" s="24"/>
      <c r="Q98" s="53"/>
      <c r="R98" s="30"/>
      <c r="S98" s="30"/>
      <c r="T98" s="30"/>
    </row>
    <row r="99" spans="1:17" ht="12.75">
      <c r="A99" s="55" t="s">
        <v>611</v>
      </c>
      <c r="B99" s="47"/>
      <c r="C99" s="59" t="s">
        <v>532</v>
      </c>
      <c r="D99" s="78" t="str">
        <f>A99</f>
        <v>Manufactures' Sales Representative </v>
      </c>
      <c r="E99" s="48">
        <v>65300</v>
      </c>
      <c r="F99" s="48">
        <v>82600</v>
      </c>
      <c r="G99" s="56">
        <v>99900</v>
      </c>
      <c r="H99" s="21"/>
      <c r="I99" s="30"/>
      <c r="J99" s="21"/>
      <c r="K99" s="30"/>
      <c r="L99" s="33"/>
      <c r="M99" s="33"/>
      <c r="N99" s="33"/>
      <c r="O99" s="20"/>
      <c r="P99" s="24"/>
      <c r="Q99" s="53"/>
    </row>
    <row r="100" spans="1:17" ht="24">
      <c r="A100" s="41"/>
      <c r="B100" s="50" t="s">
        <v>685</v>
      </c>
      <c r="C100" s="60" t="s">
        <v>471</v>
      </c>
      <c r="D100" s="77" t="str">
        <f>A99</f>
        <v>Manufactures' Sales Representative </v>
      </c>
      <c r="E100" s="49">
        <v>74890</v>
      </c>
      <c r="F100" s="49">
        <v>81150</v>
      </c>
      <c r="G100" s="58">
        <v>89250</v>
      </c>
      <c r="H100" s="21"/>
      <c r="I100" s="30">
        <v>28761</v>
      </c>
      <c r="J100" s="21">
        <v>29979</v>
      </c>
      <c r="K100" s="30">
        <v>31536</v>
      </c>
      <c r="L100" s="33">
        <f>MROUND((I100*1.078),10)</f>
        <v>31000</v>
      </c>
      <c r="M100" s="33">
        <f>MROUND((J100*1.078),10)</f>
        <v>32320</v>
      </c>
      <c r="N100" s="33">
        <f>MROUND((K100*1.078),10)</f>
        <v>34000</v>
      </c>
      <c r="O100" s="20"/>
      <c r="P100" s="24"/>
      <c r="Q100" s="53"/>
    </row>
    <row r="101" spans="2:20" ht="12.75">
      <c r="B101" s="25"/>
      <c r="D101" s="76"/>
      <c r="H101" s="21"/>
      <c r="I101" s="30"/>
      <c r="J101" s="21"/>
      <c r="K101" s="30"/>
      <c r="L101" s="33"/>
      <c r="M101" s="33"/>
      <c r="N101" s="33"/>
      <c r="O101" s="20"/>
      <c r="P101" s="26"/>
      <c r="Q101" s="62"/>
      <c r="R101" s="30"/>
      <c r="S101" s="32"/>
      <c r="T101" s="30"/>
    </row>
    <row r="102" spans="1:14" ht="12.75">
      <c r="A102" s="35" t="s">
        <v>622</v>
      </c>
      <c r="B102" s="36"/>
      <c r="C102" s="59" t="s">
        <v>472</v>
      </c>
      <c r="D102" s="78" t="str">
        <f>A102</f>
        <v>Materials Handler I</v>
      </c>
      <c r="E102" s="48">
        <v>24650</v>
      </c>
      <c r="F102" s="48">
        <v>28840</v>
      </c>
      <c r="G102" s="56">
        <v>32450</v>
      </c>
      <c r="H102" s="21"/>
      <c r="I102" s="30"/>
      <c r="J102" s="21"/>
      <c r="K102" s="30"/>
      <c r="L102" s="33"/>
      <c r="M102" s="33"/>
      <c r="N102" s="33"/>
    </row>
    <row r="103" spans="1:14" ht="36">
      <c r="A103" s="41"/>
      <c r="B103" s="88" t="s">
        <v>723</v>
      </c>
      <c r="C103" s="69" t="s">
        <v>473</v>
      </c>
      <c r="D103" s="77" t="str">
        <f>A102</f>
        <v>Materials Handler I</v>
      </c>
      <c r="E103" s="49">
        <v>24040</v>
      </c>
      <c r="F103" s="49">
        <v>26600</v>
      </c>
      <c r="G103" s="58">
        <v>30050</v>
      </c>
      <c r="H103" s="21"/>
      <c r="I103" s="30">
        <v>69473</v>
      </c>
      <c r="J103" s="21">
        <v>75281</v>
      </c>
      <c r="K103" s="30">
        <v>82794</v>
      </c>
      <c r="L103" s="33">
        <f>MROUND((I103*1.078),10)</f>
        <v>74890</v>
      </c>
      <c r="M103" s="33">
        <f>MROUND((J103*1.078),10)</f>
        <v>81150</v>
      </c>
      <c r="N103" s="33">
        <f>MROUND((K103*1.078),10)</f>
        <v>89250</v>
      </c>
    </row>
    <row r="104" spans="2:14" ht="12.75">
      <c r="B104" s="23"/>
      <c r="H104" s="21"/>
      <c r="I104" s="30"/>
      <c r="J104" s="21"/>
      <c r="K104" s="30"/>
      <c r="L104" s="33"/>
      <c r="M104" s="33"/>
      <c r="N104" s="33"/>
    </row>
    <row r="105" spans="1:14" ht="13.5">
      <c r="A105" s="35" t="s">
        <v>623</v>
      </c>
      <c r="B105" s="87"/>
      <c r="C105" s="68" t="s">
        <v>474</v>
      </c>
      <c r="D105" s="78" t="str">
        <f>A105</f>
        <v>Materials Handler II</v>
      </c>
      <c r="E105" s="48">
        <v>26720</v>
      </c>
      <c r="F105" s="48">
        <v>30710</v>
      </c>
      <c r="G105" s="56">
        <v>34090</v>
      </c>
      <c r="H105" s="21"/>
      <c r="I105" s="30"/>
      <c r="J105" s="21"/>
      <c r="K105" s="30"/>
      <c r="L105" s="33"/>
      <c r="M105" s="33"/>
      <c r="N105" s="33"/>
    </row>
    <row r="106" spans="1:14" ht="24">
      <c r="A106" s="38"/>
      <c r="B106" s="39" t="s">
        <v>686</v>
      </c>
      <c r="C106" s="61" t="s">
        <v>475</v>
      </c>
      <c r="D106" s="76" t="str">
        <f>A105</f>
        <v>Materials Handler II</v>
      </c>
      <c r="E106" s="40">
        <v>22400</v>
      </c>
      <c r="F106" s="40">
        <v>25100</v>
      </c>
      <c r="G106" s="57">
        <v>28600</v>
      </c>
      <c r="H106" s="21"/>
      <c r="I106" s="30">
        <v>23648</v>
      </c>
      <c r="J106" s="21">
        <f>(I106+K106)/1.98</f>
        <v>30429.79797979798</v>
      </c>
      <c r="K106" s="30">
        <v>36603</v>
      </c>
      <c r="L106" s="33">
        <f>MROUND((I106*1.072),10)</f>
        <v>25350</v>
      </c>
      <c r="M106" s="33">
        <f>MROUND((J106*1.072),10)</f>
        <v>32620</v>
      </c>
      <c r="N106" s="33">
        <f>MROUND((K106*1.072),10)</f>
        <v>39240</v>
      </c>
    </row>
    <row r="107" spans="1:14" ht="12.75">
      <c r="A107" s="41"/>
      <c r="B107" s="50"/>
      <c r="C107" s="60" t="s">
        <v>476</v>
      </c>
      <c r="D107" s="77" t="str">
        <f>A105</f>
        <v>Materials Handler II</v>
      </c>
      <c r="E107" s="49">
        <v>27580</v>
      </c>
      <c r="F107" s="49">
        <v>30550</v>
      </c>
      <c r="G107" s="58">
        <v>34840</v>
      </c>
      <c r="H107" s="21"/>
      <c r="I107" s="30"/>
      <c r="J107" s="21"/>
      <c r="K107" s="30"/>
      <c r="L107" s="33"/>
      <c r="M107" s="33"/>
      <c r="N107" s="33"/>
    </row>
    <row r="108" spans="2:14" ht="12.75">
      <c r="B108" s="25"/>
      <c r="D108" s="76"/>
      <c r="H108" s="21"/>
      <c r="I108" s="30"/>
      <c r="J108" s="21"/>
      <c r="K108" s="30"/>
      <c r="L108" s="33"/>
      <c r="M108" s="33"/>
      <c r="N108" s="33"/>
    </row>
    <row r="109" spans="1:14" ht="12.75">
      <c r="A109" s="35" t="s">
        <v>627</v>
      </c>
      <c r="B109" s="43"/>
      <c r="C109" s="59" t="s">
        <v>477</v>
      </c>
      <c r="D109" s="78" t="str">
        <f>A109</f>
        <v>Materials Handler III</v>
      </c>
      <c r="E109" s="48">
        <v>35370</v>
      </c>
      <c r="F109" s="48">
        <v>41770</v>
      </c>
      <c r="G109" s="56">
        <v>46080</v>
      </c>
      <c r="H109" s="21"/>
      <c r="I109" s="30"/>
      <c r="J109" s="21"/>
      <c r="K109" s="30"/>
      <c r="L109" s="33"/>
      <c r="M109" s="33"/>
      <c r="N109" s="33"/>
    </row>
    <row r="110" spans="1:14" ht="36">
      <c r="A110" s="38"/>
      <c r="B110" s="39" t="s">
        <v>647</v>
      </c>
      <c r="C110" s="61" t="s">
        <v>478</v>
      </c>
      <c r="D110" s="76" t="str">
        <f>A109</f>
        <v>Materials Handler III</v>
      </c>
      <c r="E110" s="40">
        <v>30100</v>
      </c>
      <c r="F110" s="40">
        <v>32700</v>
      </c>
      <c r="G110" s="57">
        <v>36000</v>
      </c>
      <c r="H110" s="21"/>
      <c r="I110" s="30"/>
      <c r="J110" s="21"/>
      <c r="K110" s="30"/>
      <c r="L110" s="33"/>
      <c r="M110" s="33"/>
      <c r="N110" s="33"/>
    </row>
    <row r="111" spans="1:14" ht="12.75">
      <c r="A111" s="41"/>
      <c r="B111" s="50"/>
      <c r="C111" s="60" t="s">
        <v>479</v>
      </c>
      <c r="D111" s="77" t="str">
        <f>A109</f>
        <v>Materials Handler III</v>
      </c>
      <c r="E111" s="49">
        <v>32950</v>
      </c>
      <c r="F111" s="49">
        <v>36060</v>
      </c>
      <c r="G111" s="58">
        <v>40210</v>
      </c>
      <c r="H111" s="21"/>
      <c r="I111" s="30"/>
      <c r="J111" s="21"/>
      <c r="K111" s="30"/>
      <c r="L111" s="33"/>
      <c r="M111" s="33"/>
      <c r="N111" s="33"/>
    </row>
    <row r="112" spans="2:14" ht="12.75">
      <c r="B112" s="25"/>
      <c r="D112" s="76"/>
      <c r="H112" s="21"/>
      <c r="I112" s="30"/>
      <c r="J112" s="21"/>
      <c r="K112" s="30"/>
      <c r="L112" s="33"/>
      <c r="M112" s="33"/>
      <c r="N112" s="33"/>
    </row>
    <row r="113" spans="1:14" ht="13.5">
      <c r="A113" s="35" t="s">
        <v>665</v>
      </c>
      <c r="B113" s="36"/>
      <c r="C113" s="68" t="s">
        <v>480</v>
      </c>
      <c r="D113" s="78" t="str">
        <f>A113</f>
        <v>Materials Supervisor I</v>
      </c>
      <c r="E113" s="48">
        <v>37090</v>
      </c>
      <c r="F113" s="37">
        <v>43570</v>
      </c>
      <c r="G113" s="56">
        <v>51350</v>
      </c>
      <c r="H113" s="21"/>
      <c r="I113" s="30"/>
      <c r="J113" s="21"/>
      <c r="K113" s="30"/>
      <c r="L113" s="33"/>
      <c r="M113" s="33"/>
      <c r="N113" s="33"/>
    </row>
    <row r="114" spans="1:14" ht="60">
      <c r="A114" s="41"/>
      <c r="B114" s="50" t="s">
        <v>687</v>
      </c>
      <c r="C114" s="66"/>
      <c r="D114" s="77"/>
      <c r="E114" s="49"/>
      <c r="F114" s="72"/>
      <c r="G114" s="58"/>
      <c r="H114" s="21"/>
      <c r="I114" s="30"/>
      <c r="J114" s="21"/>
      <c r="K114" s="30"/>
      <c r="L114" s="33"/>
      <c r="M114" s="33"/>
      <c r="N114" s="33"/>
    </row>
    <row r="115" spans="2:14" ht="15" customHeight="1">
      <c r="B115" s="25"/>
      <c r="D115" s="76"/>
      <c r="H115" s="21"/>
      <c r="I115" s="30"/>
      <c r="J115" s="21"/>
      <c r="K115" s="30"/>
      <c r="L115" s="33"/>
      <c r="M115" s="33"/>
      <c r="N115" s="33"/>
    </row>
    <row r="116" spans="1:14" ht="13.5">
      <c r="A116" s="35" t="s">
        <v>664</v>
      </c>
      <c r="B116" s="36"/>
      <c r="C116" s="68" t="s">
        <v>481</v>
      </c>
      <c r="D116" s="78" t="str">
        <f>A116</f>
        <v>Materials Supervisor II</v>
      </c>
      <c r="E116" s="48">
        <v>48550</v>
      </c>
      <c r="F116" s="37">
        <v>59110</v>
      </c>
      <c r="G116" s="56">
        <v>71450</v>
      </c>
      <c r="H116" s="21"/>
      <c r="I116" s="30"/>
      <c r="J116" s="21"/>
      <c r="K116" s="30"/>
      <c r="L116" s="33"/>
      <c r="M116" s="33"/>
      <c r="N116" s="33"/>
    </row>
    <row r="117" spans="1:14" ht="60">
      <c r="A117" s="41"/>
      <c r="B117" s="50" t="s">
        <v>648</v>
      </c>
      <c r="C117" s="66"/>
      <c r="D117" s="77"/>
      <c r="E117" s="49"/>
      <c r="F117" s="72"/>
      <c r="G117" s="58"/>
      <c r="H117" s="21"/>
      <c r="I117" s="30"/>
      <c r="J117" s="21"/>
      <c r="K117" s="30"/>
      <c r="L117" s="33"/>
      <c r="M117" s="33"/>
      <c r="N117" s="33"/>
    </row>
    <row r="118" spans="2:20" ht="12.75">
      <c r="B118" s="25"/>
      <c r="C118" s="62"/>
      <c r="D118" s="76"/>
      <c r="F118" s="32"/>
      <c r="H118" s="21"/>
      <c r="I118" s="30"/>
      <c r="J118" s="21"/>
      <c r="K118" s="30"/>
      <c r="L118" s="33"/>
      <c r="M118" s="33"/>
      <c r="N118" s="33"/>
      <c r="O118" s="20"/>
      <c r="P118" s="24"/>
      <c r="Q118" s="63"/>
      <c r="R118" s="30"/>
      <c r="S118" s="31"/>
      <c r="T118" s="30"/>
    </row>
    <row r="119" spans="1:20" ht="13.5">
      <c r="A119" s="55" t="s">
        <v>603</v>
      </c>
      <c r="B119" s="36"/>
      <c r="C119" s="65" t="s">
        <v>482</v>
      </c>
      <c r="D119" s="80" t="str">
        <f>A119</f>
        <v>Model Maker</v>
      </c>
      <c r="E119" s="48">
        <v>48140</v>
      </c>
      <c r="F119" s="44">
        <v>52880</v>
      </c>
      <c r="G119" s="56">
        <v>56850</v>
      </c>
      <c r="H119" s="21"/>
      <c r="I119" s="30"/>
      <c r="J119" s="21"/>
      <c r="K119" s="30"/>
      <c r="L119" s="33"/>
      <c r="M119" s="33"/>
      <c r="N119" s="33"/>
      <c r="O119" s="20"/>
      <c r="P119" s="24"/>
      <c r="Q119" s="63"/>
      <c r="R119" s="30"/>
      <c r="S119" s="31"/>
      <c r="T119" s="30"/>
    </row>
    <row r="120" spans="1:20" ht="24">
      <c r="A120" s="41"/>
      <c r="B120" s="45" t="s">
        <v>688</v>
      </c>
      <c r="C120" s="69"/>
      <c r="D120" s="86"/>
      <c r="E120" s="49"/>
      <c r="F120" s="73"/>
      <c r="G120" s="58"/>
      <c r="H120" s="21"/>
      <c r="I120" s="30"/>
      <c r="J120" s="21"/>
      <c r="K120" s="30"/>
      <c r="L120" s="33"/>
      <c r="M120" s="33"/>
      <c r="N120" s="33"/>
      <c r="O120" s="20"/>
      <c r="P120" s="24"/>
      <c r="Q120" s="63"/>
      <c r="R120" s="30"/>
      <c r="S120" s="31"/>
      <c r="T120" s="30"/>
    </row>
    <row r="121" spans="2:20" ht="12.75">
      <c r="B121" s="25"/>
      <c r="C121" s="62"/>
      <c r="D121" s="81"/>
      <c r="F121" s="32"/>
      <c r="H121" s="21"/>
      <c r="I121" s="30"/>
      <c r="J121" s="21"/>
      <c r="K121" s="30"/>
      <c r="L121" s="33"/>
      <c r="M121" s="33"/>
      <c r="N121" s="33"/>
      <c r="O121" s="20"/>
      <c r="P121" s="24"/>
      <c r="Q121" s="63"/>
      <c r="R121" s="30"/>
      <c r="S121" s="31"/>
      <c r="T121" s="30"/>
    </row>
    <row r="122" spans="1:20" ht="12.75">
      <c r="A122" s="141" t="s">
        <v>724</v>
      </c>
      <c r="B122" s="36"/>
      <c r="C122" s="68"/>
      <c r="D122" s="78"/>
      <c r="E122" s="48"/>
      <c r="F122" s="48"/>
      <c r="G122" s="56"/>
      <c r="H122" s="21"/>
      <c r="I122" s="30"/>
      <c r="J122" s="21"/>
      <c r="K122" s="30"/>
      <c r="L122" s="33"/>
      <c r="M122" s="33"/>
      <c r="N122" s="33"/>
      <c r="O122" s="20"/>
      <c r="P122" s="24"/>
      <c r="Q122" s="63"/>
      <c r="R122" s="30"/>
      <c r="S122" s="31"/>
      <c r="T122" s="30"/>
    </row>
    <row r="123" spans="1:20" ht="36">
      <c r="A123" s="41"/>
      <c r="B123" s="45" t="s">
        <v>689</v>
      </c>
      <c r="C123" s="69" t="s">
        <v>483</v>
      </c>
      <c r="D123" s="77" t="str">
        <f>A122</f>
        <v>Mold Maker</v>
      </c>
      <c r="E123" s="49">
        <v>32060</v>
      </c>
      <c r="F123" s="73">
        <v>33630</v>
      </c>
      <c r="G123" s="58">
        <v>35650</v>
      </c>
      <c r="H123" s="21"/>
      <c r="I123" s="30"/>
      <c r="J123" s="21"/>
      <c r="K123" s="30"/>
      <c r="L123" s="33"/>
      <c r="M123" s="33"/>
      <c r="N123" s="33"/>
      <c r="O123" s="20"/>
      <c r="P123" s="24"/>
      <c r="Q123" s="63"/>
      <c r="R123" s="30"/>
      <c r="S123" s="31"/>
      <c r="T123" s="30"/>
    </row>
    <row r="124" spans="2:20" ht="12.75">
      <c r="B124" s="25"/>
      <c r="D124" s="76"/>
      <c r="H124" s="21"/>
      <c r="I124" s="30"/>
      <c r="J124" s="21"/>
      <c r="K124" s="30"/>
      <c r="L124" s="33"/>
      <c r="M124" s="33"/>
      <c r="N124" s="33"/>
      <c r="O124" s="20"/>
      <c r="P124" s="25"/>
      <c r="Q124" s="53"/>
      <c r="R124" s="30"/>
      <c r="S124" s="30"/>
      <c r="T124" s="30"/>
    </row>
    <row r="125" spans="1:20" ht="12.75">
      <c r="A125" s="55" t="s">
        <v>618</v>
      </c>
      <c r="B125" s="36"/>
      <c r="C125" s="59" t="s">
        <v>484</v>
      </c>
      <c r="D125" s="78" t="str">
        <f>A125</f>
        <v>Office Services Assistant</v>
      </c>
      <c r="E125" s="48">
        <v>31730</v>
      </c>
      <c r="F125" s="48">
        <v>37740</v>
      </c>
      <c r="G125" s="56">
        <v>44490</v>
      </c>
      <c r="H125" s="21"/>
      <c r="I125" s="30"/>
      <c r="J125" s="21"/>
      <c r="K125" s="30"/>
      <c r="L125" s="33"/>
      <c r="M125" s="33"/>
      <c r="N125" s="33"/>
      <c r="O125" s="20"/>
      <c r="P125" s="25"/>
      <c r="Q125" s="53"/>
      <c r="R125" s="30"/>
      <c r="S125" s="30"/>
      <c r="T125" s="30"/>
    </row>
    <row r="126" spans="1:20" ht="60">
      <c r="A126" s="41"/>
      <c r="B126" s="50" t="s">
        <v>690</v>
      </c>
      <c r="C126" s="60" t="s">
        <v>485</v>
      </c>
      <c r="D126" s="77" t="str">
        <f>A125</f>
        <v>Office Services Assistant</v>
      </c>
      <c r="E126" s="49">
        <v>23960</v>
      </c>
      <c r="F126" s="49">
        <v>27520</v>
      </c>
      <c r="G126" s="58">
        <v>31250</v>
      </c>
      <c r="H126" s="21"/>
      <c r="I126" s="30"/>
      <c r="J126" s="21"/>
      <c r="K126" s="30"/>
      <c r="L126" s="33"/>
      <c r="M126" s="33"/>
      <c r="N126" s="33"/>
      <c r="O126" s="20"/>
      <c r="P126" s="25"/>
      <c r="Q126" s="53"/>
      <c r="R126" s="30"/>
      <c r="S126" s="30"/>
      <c r="T126" s="30"/>
    </row>
    <row r="127" spans="2:20" ht="12.75">
      <c r="B127" s="25"/>
      <c r="D127" s="76"/>
      <c r="H127" s="21"/>
      <c r="I127" s="30"/>
      <c r="J127" s="21"/>
      <c r="K127" s="30"/>
      <c r="L127" s="33"/>
      <c r="M127" s="33"/>
      <c r="N127" s="33"/>
      <c r="O127" s="20"/>
      <c r="P127" s="25"/>
      <c r="Q127" s="53"/>
      <c r="R127" s="30"/>
      <c r="S127" s="30"/>
      <c r="T127" s="30"/>
    </row>
    <row r="128" spans="1:20" ht="12.75">
      <c r="A128" s="84" t="s">
        <v>638</v>
      </c>
      <c r="B128" s="36"/>
      <c r="C128" s="85"/>
      <c r="D128" s="78" t="str">
        <f>A128</f>
        <v>Order Puller</v>
      </c>
      <c r="E128" s="48"/>
      <c r="F128" s="48"/>
      <c r="G128" s="56"/>
      <c r="H128" s="21"/>
      <c r="I128" s="30"/>
      <c r="J128" s="21"/>
      <c r="K128" s="30"/>
      <c r="L128" s="33"/>
      <c r="M128" s="33"/>
      <c r="N128" s="33"/>
      <c r="O128" s="20"/>
      <c r="P128" s="25"/>
      <c r="Q128" s="53"/>
      <c r="R128" s="30"/>
      <c r="S128" s="30"/>
      <c r="T128" s="30"/>
    </row>
    <row r="129" spans="1:16" ht="39.75" customHeight="1">
      <c r="A129" s="41"/>
      <c r="B129" s="50" t="s">
        <v>691</v>
      </c>
      <c r="C129" s="60" t="s">
        <v>486</v>
      </c>
      <c r="D129" s="77" t="str">
        <f>A128</f>
        <v>Order Puller</v>
      </c>
      <c r="E129" s="49">
        <v>21700</v>
      </c>
      <c r="F129" s="49">
        <v>24300</v>
      </c>
      <c r="G129" s="58">
        <v>27400</v>
      </c>
      <c r="H129" s="21"/>
      <c r="I129" s="30">
        <v>27970</v>
      </c>
      <c r="J129" s="21">
        <v>31702</v>
      </c>
      <c r="K129" s="30">
        <v>35518</v>
      </c>
      <c r="L129" s="33">
        <f>MROUND((I129*1.078),10)</f>
        <v>30150</v>
      </c>
      <c r="M129" s="33">
        <f>MROUND((J129*1.078),10)</f>
        <v>34170</v>
      </c>
      <c r="N129" s="33">
        <f>MROUND((K129*1.078),10)</f>
        <v>38290</v>
      </c>
      <c r="O129" s="20"/>
      <c r="P129" s="25"/>
    </row>
    <row r="130" spans="2:14" ht="12.75">
      <c r="B130" s="25"/>
      <c r="D130" s="76"/>
      <c r="H130" s="21"/>
      <c r="I130" s="30"/>
      <c r="J130" s="21"/>
      <c r="K130" s="30"/>
      <c r="L130" s="33"/>
      <c r="M130" s="33"/>
      <c r="N130" s="33"/>
    </row>
    <row r="131" spans="1:14" ht="13.5">
      <c r="A131" s="142" t="s">
        <v>725</v>
      </c>
      <c r="B131" s="36"/>
      <c r="C131" s="65" t="s">
        <v>487</v>
      </c>
      <c r="D131" s="78" t="str">
        <f>A131</f>
        <v>Packer, Packer-Crater or Crater-Shipper</v>
      </c>
      <c r="E131" s="48">
        <v>26040</v>
      </c>
      <c r="F131" s="48">
        <v>28310</v>
      </c>
      <c r="G131" s="56">
        <v>30910</v>
      </c>
      <c r="H131" s="21"/>
      <c r="I131" s="30"/>
      <c r="J131" s="21"/>
      <c r="K131" s="30"/>
      <c r="L131" s="33"/>
      <c r="M131" s="33"/>
      <c r="N131" s="33"/>
    </row>
    <row r="132" spans="1:14" ht="36">
      <c r="A132" s="38"/>
      <c r="B132" s="39" t="s">
        <v>692</v>
      </c>
      <c r="C132" s="61" t="s">
        <v>488</v>
      </c>
      <c r="D132" s="76" t="str">
        <f>A131</f>
        <v>Packer, Packer-Crater or Crater-Shipper</v>
      </c>
      <c r="E132" s="40">
        <v>21100</v>
      </c>
      <c r="F132" s="40">
        <v>23900</v>
      </c>
      <c r="G132" s="57">
        <v>27200</v>
      </c>
      <c r="H132" s="21"/>
      <c r="I132" s="30"/>
      <c r="J132" s="21"/>
      <c r="K132" s="30"/>
      <c r="L132" s="33"/>
      <c r="M132" s="33"/>
      <c r="N132" s="33"/>
    </row>
    <row r="133" spans="1:14" ht="12.75">
      <c r="A133" s="41"/>
      <c r="B133" s="45"/>
      <c r="C133" s="60" t="s">
        <v>489</v>
      </c>
      <c r="D133" s="77" t="str">
        <f>A131</f>
        <v>Packer, Packer-Crater or Crater-Shipper</v>
      </c>
      <c r="E133" s="49">
        <v>24380</v>
      </c>
      <c r="F133" s="49">
        <v>26540</v>
      </c>
      <c r="G133" s="58">
        <v>29000</v>
      </c>
      <c r="H133" s="21"/>
      <c r="I133" s="30"/>
      <c r="J133" s="21"/>
      <c r="K133" s="30"/>
      <c r="L133" s="33"/>
      <c r="M133" s="33"/>
      <c r="N133" s="33"/>
    </row>
    <row r="134" spans="4:14" ht="12.75">
      <c r="D134" s="76"/>
      <c r="H134" s="21"/>
      <c r="I134" s="30"/>
      <c r="J134" s="21"/>
      <c r="K134" s="30"/>
      <c r="L134" s="33"/>
      <c r="M134" s="33"/>
      <c r="N134" s="33"/>
    </row>
    <row r="135" spans="1:14" ht="12.75">
      <c r="A135" s="55" t="s">
        <v>658</v>
      </c>
      <c r="B135" s="47"/>
      <c r="C135" s="59"/>
      <c r="D135" s="59"/>
      <c r="E135" s="48"/>
      <c r="F135" s="48"/>
      <c r="G135" s="56"/>
      <c r="H135" s="21"/>
      <c r="I135" s="30"/>
      <c r="J135" s="21"/>
      <c r="K135" s="30"/>
      <c r="L135" s="33"/>
      <c r="M135" s="33"/>
      <c r="N135" s="33"/>
    </row>
    <row r="136" spans="1:14" ht="24">
      <c r="A136" s="38"/>
      <c r="B136" s="181" t="s">
        <v>693</v>
      </c>
      <c r="C136" s="61" t="s">
        <v>490</v>
      </c>
      <c r="D136" s="76" t="str">
        <f>A135</f>
        <v>Paint Technician</v>
      </c>
      <c r="E136" s="40">
        <v>42520</v>
      </c>
      <c r="F136" s="40">
        <v>46720</v>
      </c>
      <c r="G136" s="57">
        <v>51500</v>
      </c>
      <c r="H136" s="21"/>
      <c r="I136" s="30"/>
      <c r="J136" s="21"/>
      <c r="K136" s="30"/>
      <c r="L136" s="33"/>
      <c r="M136" s="33"/>
      <c r="N136" s="33"/>
    </row>
    <row r="137" spans="1:14" ht="12.75">
      <c r="A137" s="41"/>
      <c r="B137" s="50"/>
      <c r="C137" s="60" t="s">
        <v>491</v>
      </c>
      <c r="D137" s="77" t="str">
        <f>A135</f>
        <v>Paint Technician</v>
      </c>
      <c r="E137" s="49">
        <v>35000</v>
      </c>
      <c r="F137" s="49">
        <v>39230</v>
      </c>
      <c r="G137" s="58">
        <v>47980</v>
      </c>
      <c r="H137" s="21"/>
      <c r="I137" s="30"/>
      <c r="J137" s="21"/>
      <c r="K137" s="30"/>
      <c r="L137" s="33"/>
      <c r="M137" s="33"/>
      <c r="N137" s="33"/>
    </row>
    <row r="138" spans="2:14" ht="12.75">
      <c r="B138" s="25"/>
      <c r="D138" s="76"/>
      <c r="H138" s="21"/>
      <c r="I138" s="30"/>
      <c r="J138" s="21"/>
      <c r="K138" s="30"/>
      <c r="L138" s="33"/>
      <c r="M138" s="33"/>
      <c r="N138" s="33"/>
    </row>
    <row r="139" spans="1:14" ht="13.5">
      <c r="A139" s="35" t="s">
        <v>663</v>
      </c>
      <c r="B139" s="36"/>
      <c r="C139" s="65" t="s">
        <v>492</v>
      </c>
      <c r="D139" s="78" t="str">
        <f>A139</f>
        <v>Plant Manager II</v>
      </c>
      <c r="E139" s="48">
        <v>104170</v>
      </c>
      <c r="F139" s="44">
        <v>119420</v>
      </c>
      <c r="G139" s="56">
        <v>138250</v>
      </c>
      <c r="H139" s="21"/>
      <c r="I139" s="30"/>
      <c r="J139" s="21"/>
      <c r="K139" s="30"/>
      <c r="L139" s="33"/>
      <c r="M139" s="33"/>
      <c r="N139" s="33"/>
    </row>
    <row r="140" spans="1:14" ht="72">
      <c r="A140" s="41"/>
      <c r="B140" s="50" t="s">
        <v>728</v>
      </c>
      <c r="C140" s="60"/>
      <c r="D140" s="77"/>
      <c r="E140" s="49"/>
      <c r="F140" s="49"/>
      <c r="G140" s="58"/>
      <c r="H140" s="21"/>
      <c r="I140" s="30"/>
      <c r="J140" s="21"/>
      <c r="K140" s="30"/>
      <c r="L140" s="33"/>
      <c r="M140" s="33"/>
      <c r="N140" s="33"/>
    </row>
    <row r="141" spans="2:14" ht="12.75">
      <c r="B141" s="25"/>
      <c r="D141" s="76"/>
      <c r="H141" s="21"/>
      <c r="I141" s="30"/>
      <c r="J141" s="21"/>
      <c r="K141" s="30"/>
      <c r="L141" s="33"/>
      <c r="M141" s="33"/>
      <c r="N141" s="33"/>
    </row>
    <row r="142" spans="1:14" ht="12.75">
      <c r="A142" s="55" t="s">
        <v>694</v>
      </c>
      <c r="B142" s="36"/>
      <c r="C142" s="59"/>
      <c r="D142" s="78"/>
      <c r="E142" s="48"/>
      <c r="F142" s="48"/>
      <c r="G142" s="56"/>
      <c r="H142" s="21"/>
      <c r="I142" s="30"/>
      <c r="J142" s="21"/>
      <c r="K142" s="30"/>
      <c r="L142" s="33"/>
      <c r="M142" s="33"/>
      <c r="N142" s="33"/>
    </row>
    <row r="143" spans="1:14" ht="48">
      <c r="A143" s="41"/>
      <c r="B143" s="45" t="s">
        <v>695</v>
      </c>
      <c r="C143" s="60" t="s">
        <v>493</v>
      </c>
      <c r="D143" s="77" t="str">
        <f>A142</f>
        <v>Production General Laborer</v>
      </c>
      <c r="E143" s="49">
        <v>21100</v>
      </c>
      <c r="F143" s="49">
        <v>21930</v>
      </c>
      <c r="G143" s="58">
        <v>22990</v>
      </c>
      <c r="H143" s="21"/>
      <c r="I143" s="30"/>
      <c r="J143" s="21"/>
      <c r="K143" s="30"/>
      <c r="L143" s="33"/>
      <c r="M143" s="33"/>
      <c r="N143" s="33"/>
    </row>
    <row r="144" spans="4:14" ht="12.75">
      <c r="D144" s="76"/>
      <c r="H144" s="21"/>
      <c r="I144" s="30"/>
      <c r="J144" s="21"/>
      <c r="K144" s="30"/>
      <c r="L144" s="33"/>
      <c r="M144" s="33"/>
      <c r="N144" s="33"/>
    </row>
    <row r="145" spans="1:14" ht="16.5" customHeight="1">
      <c r="A145" s="55" t="s">
        <v>657</v>
      </c>
      <c r="B145" s="47"/>
      <c r="C145" s="68" t="s">
        <v>494</v>
      </c>
      <c r="D145" s="78" t="str">
        <f>A145</f>
        <v>Production Painter I or Painter-Spray I</v>
      </c>
      <c r="E145" s="48">
        <v>24690</v>
      </c>
      <c r="F145" s="48">
        <v>28390</v>
      </c>
      <c r="G145" s="56">
        <v>32950</v>
      </c>
      <c r="H145" s="21"/>
      <c r="I145" s="31">
        <v>23035</v>
      </c>
      <c r="J145" s="21">
        <f>(I145+K145)/2.03</f>
        <v>26486.699507389167</v>
      </c>
      <c r="K145" s="31">
        <v>30733</v>
      </c>
      <c r="L145" s="33"/>
      <c r="M145" s="33"/>
      <c r="N145" s="33"/>
    </row>
    <row r="146" spans="1:14" ht="24">
      <c r="A146" s="38"/>
      <c r="B146" s="39" t="s">
        <v>649</v>
      </c>
      <c r="C146" s="61" t="s">
        <v>495</v>
      </c>
      <c r="D146" s="76" t="str">
        <f>A145</f>
        <v>Production Painter I or Painter-Spray I</v>
      </c>
      <c r="E146" s="40">
        <v>24870</v>
      </c>
      <c r="F146" s="40">
        <v>27140</v>
      </c>
      <c r="G146" s="57">
        <v>29740</v>
      </c>
      <c r="H146" s="21"/>
      <c r="I146" s="30"/>
      <c r="J146" s="21"/>
      <c r="K146" s="30"/>
      <c r="L146" s="33"/>
      <c r="M146" s="33"/>
      <c r="N146" s="33"/>
    </row>
    <row r="147" spans="1:20" ht="12.75">
      <c r="A147" s="41"/>
      <c r="B147" s="50"/>
      <c r="C147" s="60" t="s">
        <v>496</v>
      </c>
      <c r="D147" s="77" t="str">
        <f>A145</f>
        <v>Production Painter I or Painter-Spray I</v>
      </c>
      <c r="E147" s="49">
        <v>23820</v>
      </c>
      <c r="F147" s="49">
        <v>28340</v>
      </c>
      <c r="G147" s="58">
        <v>30610</v>
      </c>
      <c r="H147" s="21"/>
      <c r="I147" s="30">
        <v>23074</v>
      </c>
      <c r="J147" s="21">
        <v>25180</v>
      </c>
      <c r="K147" s="30">
        <v>27592</v>
      </c>
      <c r="L147" s="33">
        <f aca="true" t="shared" si="0" ref="L147:N148">MROUND((I147*1.078),10)</f>
        <v>24870</v>
      </c>
      <c r="M147" s="33">
        <f t="shared" si="0"/>
        <v>27140</v>
      </c>
      <c r="N147" s="33">
        <f t="shared" si="0"/>
        <v>29740</v>
      </c>
      <c r="O147" s="20"/>
      <c r="P147" s="24"/>
      <c r="Q147" s="53"/>
      <c r="R147" s="30"/>
      <c r="S147" s="30"/>
      <c r="T147" s="30"/>
    </row>
    <row r="148" spans="2:20" ht="12.75">
      <c r="B148" s="25"/>
      <c r="D148" s="76"/>
      <c r="H148" s="21"/>
      <c r="I148" s="30">
        <v>22095</v>
      </c>
      <c r="J148" s="21">
        <v>26287</v>
      </c>
      <c r="K148" s="30">
        <v>28394</v>
      </c>
      <c r="L148" s="33">
        <f t="shared" si="0"/>
        <v>23820</v>
      </c>
      <c r="M148" s="33">
        <f t="shared" si="0"/>
        <v>28340</v>
      </c>
      <c r="N148" s="33">
        <f t="shared" si="0"/>
        <v>30610</v>
      </c>
      <c r="O148" s="20"/>
      <c r="P148" s="24"/>
      <c r="Q148" s="53"/>
      <c r="R148" s="30"/>
      <c r="S148" s="30"/>
      <c r="T148" s="30"/>
    </row>
    <row r="149" spans="1:14" ht="13.5">
      <c r="A149" s="55" t="s">
        <v>656</v>
      </c>
      <c r="B149" s="47"/>
      <c r="C149" s="65" t="s">
        <v>497</v>
      </c>
      <c r="D149" s="78" t="str">
        <f>A149</f>
        <v>Production Painter II or Painter-Spray II</v>
      </c>
      <c r="E149" s="48">
        <v>31660</v>
      </c>
      <c r="F149" s="44">
        <v>33510</v>
      </c>
      <c r="G149" s="56">
        <v>38700</v>
      </c>
      <c r="H149" s="21"/>
      <c r="I149" s="31">
        <v>29533</v>
      </c>
      <c r="J149" s="21">
        <f>(I149+K149)/2.1</f>
        <v>31255.714285714283</v>
      </c>
      <c r="K149" s="31">
        <v>36104</v>
      </c>
      <c r="L149" s="33"/>
      <c r="M149" s="33"/>
      <c r="N149" s="33"/>
    </row>
    <row r="150" spans="1:14" ht="12.75">
      <c r="A150" s="38"/>
      <c r="B150" s="39" t="s">
        <v>650</v>
      </c>
      <c r="C150" s="61" t="s">
        <v>498</v>
      </c>
      <c r="D150" s="76" t="str">
        <f>A149</f>
        <v>Production Painter II or Painter-Spray II</v>
      </c>
      <c r="E150" s="40">
        <v>29670</v>
      </c>
      <c r="F150" s="40">
        <v>33280</v>
      </c>
      <c r="G150" s="57">
        <v>37290</v>
      </c>
      <c r="H150" s="21"/>
      <c r="I150" s="30"/>
      <c r="J150" s="21"/>
      <c r="K150" s="30"/>
      <c r="L150" s="33"/>
      <c r="M150" s="33"/>
      <c r="N150" s="33"/>
    </row>
    <row r="151" spans="1:14" ht="12.75">
      <c r="A151" s="41"/>
      <c r="B151" s="50"/>
      <c r="C151" s="60" t="s">
        <v>499</v>
      </c>
      <c r="D151" s="77" t="str">
        <f>A149</f>
        <v>Production Painter II or Painter-Spray II</v>
      </c>
      <c r="E151" s="49">
        <v>30140</v>
      </c>
      <c r="F151" s="49">
        <v>32340</v>
      </c>
      <c r="G151" s="58">
        <v>37260</v>
      </c>
      <c r="H151" s="21"/>
      <c r="I151" s="21">
        <v>27519</v>
      </c>
      <c r="J151" s="21">
        <v>30868</v>
      </c>
      <c r="K151" s="21">
        <v>34595</v>
      </c>
      <c r="L151" s="33">
        <f>MROUND((I151*1.078),10)</f>
        <v>29670</v>
      </c>
      <c r="M151" s="33">
        <f>MROUND((J151*1.078),10)</f>
        <v>33280</v>
      </c>
      <c r="N151" s="33">
        <f>MROUND((K151*1.078),10)</f>
        <v>37290</v>
      </c>
    </row>
    <row r="152" spans="4:14" ht="12.75">
      <c r="D152" s="76"/>
      <c r="H152" s="21"/>
      <c r="I152" s="30"/>
      <c r="J152" s="21"/>
      <c r="K152" s="30"/>
      <c r="L152" s="33"/>
      <c r="M152" s="33"/>
      <c r="N152" s="33"/>
    </row>
    <row r="153" spans="1:14" ht="12.75">
      <c r="A153" s="55" t="s">
        <v>604</v>
      </c>
      <c r="B153" s="36"/>
      <c r="C153" s="59"/>
      <c r="D153" s="78"/>
      <c r="E153" s="48"/>
      <c r="F153" s="48"/>
      <c r="G153" s="56"/>
      <c r="H153" s="21"/>
      <c r="I153" s="30"/>
      <c r="J153" s="21"/>
      <c r="K153" s="30"/>
      <c r="L153" s="33"/>
      <c r="M153" s="33"/>
      <c r="N153" s="33"/>
    </row>
    <row r="154" spans="1:14" ht="30.75" customHeight="1">
      <c r="A154" s="41"/>
      <c r="B154" s="45" t="s">
        <v>696</v>
      </c>
      <c r="C154" s="60" t="s">
        <v>500</v>
      </c>
      <c r="D154" s="77" t="str">
        <f>A153</f>
        <v>Production Scheduler</v>
      </c>
      <c r="E154" s="49">
        <v>43020</v>
      </c>
      <c r="F154" s="49">
        <v>50030</v>
      </c>
      <c r="G154" s="58">
        <v>57100</v>
      </c>
      <c r="H154" s="21"/>
      <c r="I154" s="30"/>
      <c r="J154" s="21"/>
      <c r="K154" s="30"/>
      <c r="L154" s="33"/>
      <c r="M154" s="33"/>
      <c r="N154" s="33"/>
    </row>
    <row r="155" spans="4:14" ht="12.75">
      <c r="D155" s="76"/>
      <c r="H155" s="21"/>
      <c r="I155" s="30"/>
      <c r="J155" s="21"/>
      <c r="K155" s="30"/>
      <c r="L155" s="33"/>
      <c r="M155" s="33"/>
      <c r="N155" s="33"/>
    </row>
    <row r="156" spans="1:14" ht="13.5" customHeight="1">
      <c r="A156" s="70" t="s">
        <v>630</v>
      </c>
      <c r="B156" s="36"/>
      <c r="C156" s="65" t="s">
        <v>501</v>
      </c>
      <c r="D156" s="78" t="str">
        <f>A156</f>
        <v>Production Supervisor I</v>
      </c>
      <c r="E156" s="48">
        <v>41410</v>
      </c>
      <c r="F156" s="44">
        <v>45670</v>
      </c>
      <c r="G156" s="56">
        <v>54490</v>
      </c>
      <c r="H156" s="21"/>
      <c r="I156" s="21"/>
      <c r="J156" s="21"/>
      <c r="K156" s="21"/>
      <c r="L156" s="33"/>
      <c r="M156" s="33"/>
      <c r="N156" s="33"/>
    </row>
    <row r="157" spans="1:14" ht="48.75" customHeight="1">
      <c r="A157" s="41"/>
      <c r="B157" s="42" t="s">
        <v>729</v>
      </c>
      <c r="C157" s="66" t="s">
        <v>502</v>
      </c>
      <c r="D157" s="77" t="str">
        <f>A156</f>
        <v>Production Supervisor I</v>
      </c>
      <c r="E157" s="49">
        <v>41120</v>
      </c>
      <c r="F157" s="72">
        <v>45570</v>
      </c>
      <c r="G157" s="58">
        <v>50580</v>
      </c>
      <c r="H157" s="21"/>
      <c r="I157" s="21"/>
      <c r="J157" s="21"/>
      <c r="K157" s="21"/>
      <c r="L157" s="33"/>
      <c r="M157" s="33"/>
      <c r="N157" s="33"/>
    </row>
    <row r="158" spans="2:14" ht="13.5" customHeight="1">
      <c r="B158" s="26"/>
      <c r="C158" s="62"/>
      <c r="D158" s="81"/>
      <c r="F158" s="32"/>
      <c r="H158" s="21"/>
      <c r="I158" s="21"/>
      <c r="J158" s="21"/>
      <c r="K158" s="21"/>
      <c r="L158" s="33"/>
      <c r="M158" s="33"/>
      <c r="N158" s="33"/>
    </row>
    <row r="159" spans="1:14" ht="13.5" customHeight="1">
      <c r="A159" s="70" t="s">
        <v>631</v>
      </c>
      <c r="B159" s="36"/>
      <c r="C159" s="68" t="s">
        <v>503</v>
      </c>
      <c r="D159" s="78" t="str">
        <f>A159</f>
        <v>Production Supervisor II</v>
      </c>
      <c r="E159" s="48">
        <v>55700</v>
      </c>
      <c r="F159" s="37">
        <v>60260</v>
      </c>
      <c r="G159" s="56">
        <v>70840</v>
      </c>
      <c r="H159" s="21"/>
      <c r="I159" s="21"/>
      <c r="J159" s="21"/>
      <c r="K159" s="21"/>
      <c r="L159" s="33"/>
      <c r="M159" s="33"/>
      <c r="N159" s="33"/>
    </row>
    <row r="160" spans="1:14" ht="30.75" customHeight="1">
      <c r="A160" s="41"/>
      <c r="B160" s="42" t="s">
        <v>730</v>
      </c>
      <c r="C160" s="66" t="s">
        <v>504</v>
      </c>
      <c r="D160" s="77" t="str">
        <f>A159</f>
        <v>Production Supervisor II</v>
      </c>
      <c r="E160" s="49">
        <v>52760</v>
      </c>
      <c r="F160" s="72">
        <v>57760</v>
      </c>
      <c r="G160" s="58">
        <v>63500</v>
      </c>
      <c r="H160" s="21"/>
      <c r="I160" s="21"/>
      <c r="J160" s="21"/>
      <c r="K160" s="21"/>
      <c r="L160" s="33"/>
      <c r="M160" s="33"/>
      <c r="N160" s="33"/>
    </row>
    <row r="161" spans="2:14" ht="12.75">
      <c r="B161" s="22"/>
      <c r="C161" s="62"/>
      <c r="D161" s="81"/>
      <c r="F161" s="32"/>
      <c r="H161" s="21"/>
      <c r="I161" s="31"/>
      <c r="J161" s="21"/>
      <c r="K161" s="30"/>
      <c r="L161" s="33"/>
      <c r="M161" s="33"/>
      <c r="N161" s="33"/>
    </row>
    <row r="162" spans="1:14" ht="13.5">
      <c r="A162" s="70" t="s">
        <v>632</v>
      </c>
      <c r="B162" s="43"/>
      <c r="C162" s="68" t="s">
        <v>505</v>
      </c>
      <c r="D162" s="78" t="str">
        <f>A162</f>
        <v>Production Supervisor III</v>
      </c>
      <c r="E162" s="48">
        <v>68650</v>
      </c>
      <c r="F162" s="37">
        <v>78960</v>
      </c>
      <c r="G162" s="56">
        <v>90060</v>
      </c>
      <c r="H162" s="21"/>
      <c r="I162" s="31"/>
      <c r="J162" s="21"/>
      <c r="K162" s="30"/>
      <c r="L162" s="33"/>
      <c r="M162" s="33"/>
      <c r="N162" s="33"/>
    </row>
    <row r="163" spans="1:14" ht="48">
      <c r="A163" s="41"/>
      <c r="B163" s="42" t="s">
        <v>651</v>
      </c>
      <c r="C163" s="66" t="s">
        <v>506</v>
      </c>
      <c r="D163" s="77" t="str">
        <f>A162</f>
        <v>Production Supervisor III</v>
      </c>
      <c r="E163" s="49">
        <v>65460</v>
      </c>
      <c r="F163" s="72">
        <v>69950</v>
      </c>
      <c r="G163" s="58">
        <v>76410</v>
      </c>
      <c r="H163" s="21"/>
      <c r="I163" s="31"/>
      <c r="J163" s="21"/>
      <c r="K163" s="30"/>
      <c r="L163" s="33"/>
      <c r="M163" s="33"/>
      <c r="N163" s="33"/>
    </row>
    <row r="164" spans="4:14" ht="12.75">
      <c r="D164" s="76"/>
      <c r="H164" s="21"/>
      <c r="I164" s="30">
        <v>21802</v>
      </c>
      <c r="J164" s="21">
        <f>(I164+K164)/1.98</f>
        <v>24956.060606060608</v>
      </c>
      <c r="K164" s="30">
        <v>27611</v>
      </c>
      <c r="L164" s="33">
        <f>MROUND((I164*1.072),10)</f>
        <v>23370</v>
      </c>
      <c r="M164" s="33">
        <f>MROUND((J164*1.072),10)</f>
        <v>26750</v>
      </c>
      <c r="N164" s="33">
        <f>MROUND((K164*1.072),10)</f>
        <v>29600</v>
      </c>
    </row>
    <row r="165" spans="1:14" ht="18" customHeight="1">
      <c r="A165" s="55" t="s">
        <v>571</v>
      </c>
      <c r="B165" s="36"/>
      <c r="C165" s="59" t="s">
        <v>507</v>
      </c>
      <c r="D165" s="78" t="str">
        <f>A165</f>
        <v>Receptionist</v>
      </c>
      <c r="E165" s="48">
        <v>26100</v>
      </c>
      <c r="F165" s="48">
        <v>29720</v>
      </c>
      <c r="G165" s="56">
        <v>32750</v>
      </c>
      <c r="H165" s="21"/>
      <c r="I165" s="30">
        <v>21459</v>
      </c>
      <c r="J165" s="21">
        <v>24148</v>
      </c>
      <c r="K165" s="30">
        <v>27588</v>
      </c>
      <c r="L165" s="21">
        <f>ROUND(I165/100,0)*100</f>
        <v>21500</v>
      </c>
      <c r="M165" s="21">
        <f>ROUND(J165/100,0)*100</f>
        <v>24100</v>
      </c>
      <c r="N165" s="21">
        <f>ROUND(K165/100,0)*100</f>
        <v>27600</v>
      </c>
    </row>
    <row r="166" spans="1:14" ht="24">
      <c r="A166" s="41"/>
      <c r="B166" s="50" t="s">
        <v>697</v>
      </c>
      <c r="C166" s="60" t="s">
        <v>508</v>
      </c>
      <c r="D166" s="77" t="str">
        <f>A165</f>
        <v>Receptionist</v>
      </c>
      <c r="E166" s="49">
        <v>21900</v>
      </c>
      <c r="F166" s="49">
        <v>24700</v>
      </c>
      <c r="G166" s="58">
        <v>27300</v>
      </c>
      <c r="H166" s="21"/>
      <c r="I166" s="30">
        <v>21465</v>
      </c>
      <c r="J166" s="21">
        <v>23423</v>
      </c>
      <c r="K166" s="30">
        <v>24643</v>
      </c>
      <c r="L166" s="33">
        <f aca="true" t="shared" si="1" ref="L166:N167">MROUND((I166*1.078),10)</f>
        <v>23140</v>
      </c>
      <c r="M166" s="33">
        <f t="shared" si="1"/>
        <v>25250</v>
      </c>
      <c r="N166" s="33">
        <f t="shared" si="1"/>
        <v>26570</v>
      </c>
    </row>
    <row r="167" spans="4:14" ht="12.75">
      <c r="D167" s="76"/>
      <c r="H167" s="21"/>
      <c r="I167" s="30">
        <v>21123</v>
      </c>
      <c r="J167" s="21">
        <v>23180</v>
      </c>
      <c r="K167" s="30">
        <v>26225</v>
      </c>
      <c r="L167" s="33">
        <f t="shared" si="1"/>
        <v>22770</v>
      </c>
      <c r="M167" s="33">
        <f t="shared" si="1"/>
        <v>24990</v>
      </c>
      <c r="N167" s="33">
        <f t="shared" si="1"/>
        <v>28270</v>
      </c>
    </row>
    <row r="168" spans="1:14" ht="12.75">
      <c r="A168" s="55" t="s">
        <v>626</v>
      </c>
      <c r="B168" s="36"/>
      <c r="C168" s="83"/>
      <c r="D168" s="78"/>
      <c r="E168" s="48"/>
      <c r="F168" s="48"/>
      <c r="G168" s="56"/>
      <c r="H168" s="21"/>
      <c r="I168" s="31">
        <v>25068</v>
      </c>
      <c r="J168" s="21">
        <f>(I168+K168)/1.98</f>
        <v>29406.565656565657</v>
      </c>
      <c r="K168" s="30">
        <v>33157</v>
      </c>
      <c r="L168" s="33">
        <f>MROUND((I168*1.072),10)</f>
        <v>26870</v>
      </c>
      <c r="M168" s="33">
        <f>MROUND((J168*1.072),10)</f>
        <v>31520</v>
      </c>
      <c r="N168" s="33">
        <f>MROUND((K168*1.072),10)</f>
        <v>35540</v>
      </c>
    </row>
    <row r="169" spans="1:14" ht="48">
      <c r="A169" s="38"/>
      <c r="B169" s="51" t="s">
        <v>731</v>
      </c>
      <c r="C169" s="27"/>
      <c r="D169" s="76"/>
      <c r="E169" s="40"/>
      <c r="F169" s="40"/>
      <c r="G169" s="57"/>
      <c r="H169" s="21"/>
      <c r="I169" s="30">
        <v>25245</v>
      </c>
      <c r="J169" s="21">
        <v>28394</v>
      </c>
      <c r="K169" s="30">
        <v>33350</v>
      </c>
      <c r="L169" s="21">
        <f>ROUND(I169/100,0)*100</f>
        <v>25200</v>
      </c>
      <c r="M169" s="21">
        <f>ROUND(J169/100,0)*100</f>
        <v>28400</v>
      </c>
      <c r="N169" s="21">
        <f>ROUND(K169/100,0)*100</f>
        <v>33400</v>
      </c>
    </row>
    <row r="170" spans="1:14" ht="13.5">
      <c r="A170" s="41"/>
      <c r="B170" s="45"/>
      <c r="C170" s="66" t="s">
        <v>509</v>
      </c>
      <c r="D170" s="77" t="str">
        <f>A168</f>
        <v>Sawing Machine Operator I</v>
      </c>
      <c r="E170" s="49">
        <v>25140</v>
      </c>
      <c r="F170" s="49">
        <v>26290</v>
      </c>
      <c r="G170" s="58">
        <v>27770</v>
      </c>
      <c r="H170" s="21"/>
      <c r="I170" s="30">
        <v>29436</v>
      </c>
      <c r="J170" s="21">
        <v>31946</v>
      </c>
      <c r="K170" s="30">
        <v>34873</v>
      </c>
      <c r="L170" s="33">
        <f aca="true" t="shared" si="2" ref="L170:N171">MROUND((I170*1.078),10)</f>
        <v>31730</v>
      </c>
      <c r="M170" s="33">
        <f t="shared" si="2"/>
        <v>34440</v>
      </c>
      <c r="N170" s="33">
        <f t="shared" si="2"/>
        <v>37590</v>
      </c>
    </row>
    <row r="171" spans="3:14" ht="12.75">
      <c r="C171" s="63"/>
      <c r="D171" s="82"/>
      <c r="H171" s="21"/>
      <c r="I171" s="30">
        <v>24599</v>
      </c>
      <c r="J171" s="21">
        <v>27413</v>
      </c>
      <c r="K171" s="30">
        <v>34847</v>
      </c>
      <c r="L171" s="33">
        <f t="shared" si="2"/>
        <v>26520</v>
      </c>
      <c r="M171" s="33">
        <f t="shared" si="2"/>
        <v>29550</v>
      </c>
      <c r="N171" s="33">
        <f t="shared" si="2"/>
        <v>37570</v>
      </c>
    </row>
    <row r="172" spans="1:14" ht="12.75">
      <c r="A172" s="55" t="s">
        <v>625</v>
      </c>
      <c r="B172" s="36"/>
      <c r="C172" s="59"/>
      <c r="D172" s="78"/>
      <c r="E172" s="48"/>
      <c r="F172" s="48"/>
      <c r="G172" s="56"/>
      <c r="H172" s="21"/>
      <c r="I172" s="31"/>
      <c r="J172" s="21"/>
      <c r="K172" s="30"/>
      <c r="L172" s="33"/>
      <c r="M172" s="33"/>
      <c r="N172" s="33"/>
    </row>
    <row r="173" spans="1:14" ht="48">
      <c r="A173" s="38"/>
      <c r="B173" s="51" t="s">
        <v>732</v>
      </c>
      <c r="C173" s="61"/>
      <c r="D173" s="76"/>
      <c r="E173" s="40"/>
      <c r="F173" s="40"/>
      <c r="G173" s="57"/>
      <c r="H173" s="21"/>
      <c r="I173" s="31">
        <v>31471</v>
      </c>
      <c r="J173" s="21">
        <f>(I173+K173)/1.97</f>
        <v>38517.25888324873</v>
      </c>
      <c r="K173" s="30">
        <v>44408</v>
      </c>
      <c r="L173" s="33">
        <f>MROUND((I173*1.072),10)</f>
        <v>33740</v>
      </c>
      <c r="M173" s="33">
        <f>MROUND((J173*1.072),10)</f>
        <v>41290</v>
      </c>
      <c r="N173" s="33">
        <f>MROUND((K173*1.072),10)</f>
        <v>47610</v>
      </c>
    </row>
    <row r="174" spans="1:14" ht="12.75">
      <c r="A174" s="41"/>
      <c r="B174" s="45"/>
      <c r="C174" s="60" t="s">
        <v>510</v>
      </c>
      <c r="D174" s="77" t="str">
        <f>A172</f>
        <v>Sawing Machine Operator  II</v>
      </c>
      <c r="E174" s="49">
        <v>30450</v>
      </c>
      <c r="F174" s="49">
        <v>31840</v>
      </c>
      <c r="G174" s="58">
        <v>33620</v>
      </c>
      <c r="H174" s="21"/>
      <c r="I174" s="30">
        <v>29524</v>
      </c>
      <c r="J174" s="21">
        <v>33530</v>
      </c>
      <c r="K174" s="30">
        <v>38048</v>
      </c>
      <c r="L174" s="21">
        <f>ROUND(I174/100,0)*100</f>
        <v>29500</v>
      </c>
      <c r="M174" s="21">
        <f>ROUND(J174/100,0)*100</f>
        <v>33500</v>
      </c>
      <c r="N174" s="21">
        <f>ROUND(K174/100,0)*100</f>
        <v>38000</v>
      </c>
    </row>
    <row r="175" spans="4:14" ht="12.75">
      <c r="D175" s="76"/>
      <c r="H175" s="21"/>
      <c r="I175" s="30"/>
      <c r="J175" s="21"/>
      <c r="K175" s="30"/>
      <c r="L175" s="21"/>
      <c r="M175" s="21"/>
      <c r="N175" s="21"/>
    </row>
    <row r="176" spans="1:14" ht="12.75">
      <c r="A176" s="55" t="s">
        <v>619</v>
      </c>
      <c r="B176" s="36"/>
      <c r="C176" s="59" t="s">
        <v>507</v>
      </c>
      <c r="D176" s="78" t="str">
        <f>A176</f>
        <v>Secretary I</v>
      </c>
      <c r="E176" s="48">
        <v>28650</v>
      </c>
      <c r="F176" s="48">
        <v>32700</v>
      </c>
      <c r="G176" s="56">
        <v>37140</v>
      </c>
      <c r="H176" s="21"/>
      <c r="I176" s="30"/>
      <c r="J176" s="21"/>
      <c r="K176" s="30"/>
      <c r="L176" s="21"/>
      <c r="M176" s="21"/>
      <c r="N176" s="21"/>
    </row>
    <row r="177" spans="1:14" ht="48">
      <c r="A177" s="41"/>
      <c r="B177" s="50" t="s">
        <v>698</v>
      </c>
      <c r="C177" s="60"/>
      <c r="D177" s="77"/>
      <c r="E177" s="49"/>
      <c r="F177" s="49"/>
      <c r="G177" s="58"/>
      <c r="H177" s="21"/>
      <c r="I177" s="30"/>
      <c r="J177" s="21"/>
      <c r="K177" s="30"/>
      <c r="L177" s="21"/>
      <c r="M177" s="21"/>
      <c r="N177" s="21"/>
    </row>
    <row r="178" spans="4:14" ht="12.75">
      <c r="D178" s="76"/>
      <c r="H178" s="21"/>
      <c r="I178" s="30"/>
      <c r="J178" s="21"/>
      <c r="K178" s="30"/>
      <c r="L178" s="21"/>
      <c r="M178" s="21"/>
      <c r="N178" s="21"/>
    </row>
    <row r="179" spans="1:14" ht="12.75">
      <c r="A179" s="46" t="s">
        <v>636</v>
      </c>
      <c r="B179" s="47"/>
      <c r="C179" s="59"/>
      <c r="D179" s="78"/>
      <c r="E179" s="48"/>
      <c r="F179" s="48"/>
      <c r="G179" s="56"/>
      <c r="H179" s="21"/>
      <c r="I179" s="30">
        <v>35811</v>
      </c>
      <c r="J179" s="21">
        <v>39946</v>
      </c>
      <c r="K179" s="30">
        <v>44061</v>
      </c>
      <c r="L179" s="33">
        <f>MROUND((I179*1.072),10)</f>
        <v>38390</v>
      </c>
      <c r="M179" s="33">
        <f>MROUND((J179*1.072),10)</f>
        <v>42820</v>
      </c>
      <c r="N179" s="33">
        <f>MROUND((K179*1.072),10)</f>
        <v>47230</v>
      </c>
    </row>
    <row r="180" spans="1:14" ht="36">
      <c r="A180" s="38"/>
      <c r="B180" s="39" t="s">
        <v>733</v>
      </c>
      <c r="C180" s="64" t="s">
        <v>511</v>
      </c>
      <c r="D180" s="76" t="str">
        <f>A179</f>
        <v>Shipper</v>
      </c>
      <c r="E180" s="40">
        <v>24100</v>
      </c>
      <c r="F180" s="40">
        <v>26700</v>
      </c>
      <c r="G180" s="57">
        <v>30000</v>
      </c>
      <c r="H180" s="21"/>
      <c r="I180" s="30">
        <v>27981</v>
      </c>
      <c r="J180" s="21">
        <v>31793</v>
      </c>
      <c r="K180" s="30">
        <v>36608</v>
      </c>
      <c r="L180" s="33">
        <f>MROUND((I180*1.078),10)</f>
        <v>30160</v>
      </c>
      <c r="M180" s="33">
        <f>MROUND((J180*1.078),10)</f>
        <v>34270</v>
      </c>
      <c r="N180" s="33">
        <f>MROUND((K180*1.078),10)</f>
        <v>39460</v>
      </c>
    </row>
    <row r="181" spans="1:14" ht="12.75">
      <c r="A181" s="41"/>
      <c r="B181" s="45"/>
      <c r="C181" s="60" t="s">
        <v>510</v>
      </c>
      <c r="D181" s="77" t="str">
        <f>A179</f>
        <v>Shipper</v>
      </c>
      <c r="E181" s="49">
        <v>24030</v>
      </c>
      <c r="F181" s="49">
        <v>26650</v>
      </c>
      <c r="G181" s="58">
        <v>28630</v>
      </c>
      <c r="H181" s="21"/>
      <c r="I181" s="30"/>
      <c r="J181" s="21"/>
      <c r="K181" s="30"/>
      <c r="L181" s="33"/>
      <c r="M181" s="33"/>
      <c r="N181" s="33"/>
    </row>
    <row r="182" spans="4:14" ht="12.75">
      <c r="D182" s="76"/>
      <c r="H182" s="21"/>
      <c r="I182" s="30">
        <v>22998</v>
      </c>
      <c r="J182" s="21">
        <f>(I182+K182)/1.98</f>
        <v>26904.040404040403</v>
      </c>
      <c r="K182" s="30">
        <v>30272</v>
      </c>
      <c r="L182" s="33">
        <f>MROUND((I182*1.072),10)</f>
        <v>24650</v>
      </c>
      <c r="M182" s="33">
        <f>MROUND((J182*1.072),10)</f>
        <v>28840</v>
      </c>
      <c r="N182" s="33">
        <f>MROUND((K182*1.072),10)</f>
        <v>32450</v>
      </c>
    </row>
    <row r="183" spans="1:14" ht="12.75">
      <c r="A183" s="35" t="s">
        <v>699</v>
      </c>
      <c r="B183" s="36"/>
      <c r="C183" s="59" t="s">
        <v>512</v>
      </c>
      <c r="D183" s="78" t="str">
        <f>A183</f>
        <v>Spray Coating and Painting Machine Operator</v>
      </c>
      <c r="E183" s="48">
        <v>25350</v>
      </c>
      <c r="F183" s="48">
        <v>32620</v>
      </c>
      <c r="G183" s="56">
        <v>39240</v>
      </c>
      <c r="H183" s="21"/>
      <c r="I183" s="30"/>
      <c r="J183" s="21"/>
      <c r="K183" s="30"/>
      <c r="L183" s="33"/>
      <c r="M183" s="33"/>
      <c r="N183" s="33"/>
    </row>
    <row r="184" spans="1:14" ht="36">
      <c r="A184" s="41"/>
      <c r="B184" s="50" t="s">
        <v>637</v>
      </c>
      <c r="C184" s="60" t="s">
        <v>513</v>
      </c>
      <c r="D184" s="77" t="str">
        <f>A183</f>
        <v>Spray Coating and Painting Machine Operator</v>
      </c>
      <c r="E184" s="49">
        <v>30150</v>
      </c>
      <c r="F184" s="49">
        <v>34170</v>
      </c>
      <c r="G184" s="58">
        <v>38290</v>
      </c>
      <c r="H184" s="21"/>
      <c r="I184" s="30">
        <v>23741</v>
      </c>
      <c r="J184" s="21">
        <v>26312</v>
      </c>
      <c r="K184" s="30">
        <v>29847</v>
      </c>
      <c r="L184" s="21">
        <f>ROUND(I184/100,0)*100</f>
        <v>23700</v>
      </c>
      <c r="M184" s="21">
        <f>ROUND(J184/100,0)*100</f>
        <v>26300</v>
      </c>
      <c r="N184" s="21">
        <f>ROUND(K184/100,0)*100</f>
        <v>29800</v>
      </c>
    </row>
    <row r="185" spans="1:14" ht="12.75">
      <c r="A185" s="53"/>
      <c r="B185" s="53"/>
      <c r="C185" s="30"/>
      <c r="D185" s="30"/>
      <c r="H185" s="21"/>
      <c r="I185" s="30">
        <v>24904</v>
      </c>
      <c r="J185" s="21">
        <v>25962</v>
      </c>
      <c r="K185" s="30">
        <v>27313</v>
      </c>
      <c r="L185" s="33">
        <f>MROUND((I185*1.078),10)</f>
        <v>26850</v>
      </c>
      <c r="M185" s="33">
        <f>MROUND((J185*1.078),10)</f>
        <v>27990</v>
      </c>
      <c r="N185" s="33">
        <f>MROUND((K185*1.078),10)</f>
        <v>29440</v>
      </c>
    </row>
    <row r="186" spans="4:14" ht="12.75">
      <c r="D186" s="76"/>
      <c r="H186" s="21"/>
      <c r="I186" s="30"/>
      <c r="J186" s="21"/>
      <c r="K186" s="30"/>
      <c r="L186" s="33"/>
      <c r="M186" s="33"/>
      <c r="N186" s="33"/>
    </row>
    <row r="187" spans="1:14" ht="12.75">
      <c r="A187" s="55" t="s">
        <v>608</v>
      </c>
      <c r="B187" s="36"/>
      <c r="C187" s="65"/>
      <c r="D187" s="78"/>
      <c r="E187" s="48"/>
      <c r="F187" s="44"/>
      <c r="G187" s="56"/>
      <c r="H187" s="21"/>
      <c r="I187" s="30">
        <v>22422</v>
      </c>
      <c r="J187" s="21">
        <v>25085</v>
      </c>
      <c r="K187" s="30">
        <v>28605</v>
      </c>
      <c r="L187" s="21">
        <f>ROUND(I187/100,0)*100</f>
        <v>22400</v>
      </c>
      <c r="M187" s="21">
        <f>ROUND(J187/100,0)*100</f>
        <v>25100</v>
      </c>
      <c r="N187" s="21">
        <f>ROUND(K187/100,0)*100</f>
        <v>28600</v>
      </c>
    </row>
    <row r="188" spans="1:14" ht="13.5">
      <c r="A188" s="41"/>
      <c r="B188" s="45" t="s">
        <v>609</v>
      </c>
      <c r="C188" s="69" t="s">
        <v>514</v>
      </c>
      <c r="D188" s="77" t="str">
        <f>A187</f>
        <v>Tool and Die Maker</v>
      </c>
      <c r="E188" s="49">
        <v>44820</v>
      </c>
      <c r="F188" s="73">
        <v>51090</v>
      </c>
      <c r="G188" s="58">
        <v>58100</v>
      </c>
      <c r="H188" s="21"/>
      <c r="I188" s="30">
        <v>25580</v>
      </c>
      <c r="J188" s="21">
        <v>28342</v>
      </c>
      <c r="K188" s="30">
        <v>32317</v>
      </c>
      <c r="L188" s="33">
        <f>MROUND((I188*1.078),10)</f>
        <v>27580</v>
      </c>
      <c r="M188" s="33">
        <f>MROUND((J188*1.078),10)</f>
        <v>30550</v>
      </c>
      <c r="N188" s="33">
        <f>MROUND((K188*1.078),10)</f>
        <v>34840</v>
      </c>
    </row>
    <row r="189" spans="4:14" ht="12.75">
      <c r="D189" s="76"/>
      <c r="H189" s="21"/>
      <c r="I189" s="30"/>
      <c r="J189" s="21"/>
      <c r="K189" s="30"/>
      <c r="L189" s="33"/>
      <c r="M189" s="33"/>
      <c r="N189" s="33"/>
    </row>
    <row r="190" spans="1:14" ht="13.5">
      <c r="A190" s="35" t="s">
        <v>629</v>
      </c>
      <c r="B190" s="36"/>
      <c r="C190" s="68" t="s">
        <v>515</v>
      </c>
      <c r="D190" s="78" t="str">
        <f>A190</f>
        <v>Warehouse Manager</v>
      </c>
      <c r="E190" s="48">
        <v>54980</v>
      </c>
      <c r="F190" s="37">
        <v>64620</v>
      </c>
      <c r="G190" s="56">
        <v>74910</v>
      </c>
      <c r="H190" s="21"/>
      <c r="I190" s="30">
        <v>32997</v>
      </c>
      <c r="J190" s="21">
        <f>(I190+K190)/1.95</f>
        <v>38967.179487179485</v>
      </c>
      <c r="K190" s="30">
        <v>42989</v>
      </c>
      <c r="L190" s="33">
        <f>MROUND((I190*1.072),10)</f>
        <v>35370</v>
      </c>
      <c r="M190" s="33">
        <f>MROUND((J190*1.072),10)</f>
        <v>41770</v>
      </c>
      <c r="N190" s="33">
        <f>MROUND((K190*1.072),10)</f>
        <v>46080</v>
      </c>
    </row>
    <row r="191" spans="1:14" ht="72">
      <c r="A191" s="38"/>
      <c r="B191" s="39" t="s">
        <v>734</v>
      </c>
      <c r="C191" s="64" t="s">
        <v>516</v>
      </c>
      <c r="D191" s="76" t="str">
        <f>A190</f>
        <v>Warehouse Manager</v>
      </c>
      <c r="E191" s="40">
        <v>61400</v>
      </c>
      <c r="F191" s="40">
        <v>68000</v>
      </c>
      <c r="G191" s="57">
        <v>78500</v>
      </c>
      <c r="H191" s="21"/>
      <c r="I191" s="30">
        <v>30086</v>
      </c>
      <c r="J191" s="21">
        <v>32685</v>
      </c>
      <c r="K191" s="30">
        <v>36000</v>
      </c>
      <c r="L191" s="21">
        <f>ROUND(I191/100,0)*100</f>
        <v>30100</v>
      </c>
      <c r="M191" s="21">
        <f>ROUND(J191/100,0)*100</f>
        <v>32700</v>
      </c>
      <c r="N191" s="21">
        <f>ROUND(K191/100,0)*100</f>
        <v>36000</v>
      </c>
    </row>
    <row r="192" spans="1:14" ht="16.5" customHeight="1">
      <c r="A192" s="41"/>
      <c r="B192" s="42"/>
      <c r="C192" s="69" t="s">
        <v>517</v>
      </c>
      <c r="D192" s="77" t="str">
        <f>A190</f>
        <v>Warehouse Manager</v>
      </c>
      <c r="E192" s="49">
        <v>63020</v>
      </c>
      <c r="F192" s="73">
        <v>70990</v>
      </c>
      <c r="G192" s="58">
        <v>77800</v>
      </c>
      <c r="H192" s="21"/>
      <c r="I192" s="30">
        <v>30562</v>
      </c>
      <c r="J192" s="21">
        <v>33453</v>
      </c>
      <c r="K192" s="30">
        <v>37299</v>
      </c>
      <c r="L192" s="33">
        <f>MROUND((I192*1.078),10)</f>
        <v>32950</v>
      </c>
      <c r="M192" s="33">
        <f>MROUND((J192*1.078),10)</f>
        <v>36060</v>
      </c>
      <c r="N192" s="33">
        <f>MROUND((K192*1.078),10)</f>
        <v>40210</v>
      </c>
    </row>
    <row r="193" spans="4:14" ht="12.75">
      <c r="D193" s="76"/>
      <c r="H193" s="21"/>
      <c r="I193" s="30"/>
      <c r="J193" s="21"/>
      <c r="K193" s="30"/>
      <c r="L193" s="33"/>
      <c r="M193" s="33"/>
      <c r="N193" s="33"/>
    </row>
    <row r="194" spans="1:14" ht="13.5">
      <c r="A194" s="35" t="s">
        <v>628</v>
      </c>
      <c r="B194" s="43"/>
      <c r="C194" s="65" t="s">
        <v>518</v>
      </c>
      <c r="D194" s="78" t="str">
        <f>A194</f>
        <v>Warehouse Supervisor</v>
      </c>
      <c r="E194" s="48">
        <v>41440</v>
      </c>
      <c r="F194" s="44">
        <v>51890</v>
      </c>
      <c r="G194" s="56">
        <v>61300</v>
      </c>
      <c r="H194" s="21"/>
      <c r="I194" s="30"/>
      <c r="J194" s="21"/>
      <c r="K194" s="30"/>
      <c r="L194" s="33"/>
      <c r="M194" s="33"/>
      <c r="N194" s="33"/>
    </row>
    <row r="195" spans="1:14" ht="60">
      <c r="A195" s="38"/>
      <c r="B195" s="39" t="s">
        <v>700</v>
      </c>
      <c r="C195" s="64" t="s">
        <v>519</v>
      </c>
      <c r="D195" s="76" t="str">
        <f>A194</f>
        <v>Warehouse Supervisor</v>
      </c>
      <c r="E195" s="40">
        <v>38500</v>
      </c>
      <c r="F195" s="40">
        <v>43000</v>
      </c>
      <c r="G195" s="57">
        <v>47800</v>
      </c>
      <c r="H195" s="21"/>
      <c r="I195" s="30">
        <v>21694</v>
      </c>
      <c r="J195" s="21">
        <v>24336</v>
      </c>
      <c r="K195" s="30">
        <v>27373</v>
      </c>
      <c r="L195" s="21">
        <f>ROUND(I195/100,0)*100</f>
        <v>21700</v>
      </c>
      <c r="M195" s="21">
        <f>ROUND(J195/100,0)*100</f>
        <v>24300</v>
      </c>
      <c r="N195" s="21">
        <f>ROUND(K195/100,0)*100</f>
        <v>27400</v>
      </c>
    </row>
    <row r="196" spans="1:14" ht="13.5">
      <c r="A196" s="41"/>
      <c r="B196" s="45"/>
      <c r="C196" s="66" t="s">
        <v>520</v>
      </c>
      <c r="D196" s="77" t="str">
        <f>A194</f>
        <v>Warehouse Supervisor</v>
      </c>
      <c r="E196" s="49">
        <v>48770</v>
      </c>
      <c r="F196" s="49">
        <v>53580</v>
      </c>
      <c r="G196" s="58">
        <v>59050</v>
      </c>
      <c r="H196" s="21"/>
      <c r="I196" s="30">
        <v>22225</v>
      </c>
      <c r="J196" s="21">
        <v>25525</v>
      </c>
      <c r="K196" s="30">
        <v>28987</v>
      </c>
      <c r="L196" s="33">
        <f>MROUND((I196*1.078),10)</f>
        <v>23960</v>
      </c>
      <c r="M196" s="33">
        <f>MROUND((J196*1.078),10)</f>
        <v>27520</v>
      </c>
      <c r="N196" s="33">
        <f>MROUND((K196*1.078),10)</f>
        <v>31250</v>
      </c>
    </row>
    <row r="197" spans="2:14" ht="12.75">
      <c r="B197" s="22"/>
      <c r="D197" s="76"/>
      <c r="H197" s="21"/>
      <c r="I197" s="30"/>
      <c r="J197" s="21"/>
      <c r="K197" s="30"/>
      <c r="L197" s="33"/>
      <c r="M197" s="33"/>
      <c r="N197" s="33"/>
    </row>
    <row r="198" spans="1:14" ht="12.75">
      <c r="A198" s="35" t="s">
        <v>635</v>
      </c>
      <c r="B198" s="43"/>
      <c r="C198" s="59" t="s">
        <v>521</v>
      </c>
      <c r="D198" s="78" t="str">
        <f>A198</f>
        <v>Warehouse Worker (All Levels)</v>
      </c>
      <c r="E198" s="48">
        <v>22560</v>
      </c>
      <c r="F198" s="48">
        <v>28130</v>
      </c>
      <c r="G198" s="56">
        <v>33700</v>
      </c>
      <c r="H198" s="21"/>
      <c r="I198" s="30">
        <v>21044</v>
      </c>
      <c r="J198" s="21">
        <f>(I198+K198)/2</f>
        <v>26242</v>
      </c>
      <c r="K198" s="30">
        <v>31440</v>
      </c>
      <c r="L198" s="33">
        <f>MROUND((I198*1.072),10)</f>
        <v>22560</v>
      </c>
      <c r="M198" s="33">
        <f>MROUND((J198*1.072),10)</f>
        <v>28130</v>
      </c>
      <c r="N198" s="33">
        <f>MROUND((K198*1.072),10)</f>
        <v>33700</v>
      </c>
    </row>
    <row r="199" spans="1:14" ht="24">
      <c r="A199" s="38"/>
      <c r="B199" s="39" t="s">
        <v>701</v>
      </c>
      <c r="C199" s="61" t="s">
        <v>522</v>
      </c>
      <c r="D199" s="76" t="str">
        <f>A198</f>
        <v>Warehouse Worker (All Levels)</v>
      </c>
      <c r="E199" s="40">
        <v>22700</v>
      </c>
      <c r="F199" s="40">
        <v>25800</v>
      </c>
      <c r="G199" s="57">
        <v>28900</v>
      </c>
      <c r="H199" s="21"/>
      <c r="I199" s="30">
        <v>22747</v>
      </c>
      <c r="J199" s="21">
        <v>25845</v>
      </c>
      <c r="K199" s="30">
        <v>28906</v>
      </c>
      <c r="L199" s="21">
        <f>ROUND(I199/100,0)*100</f>
        <v>22700</v>
      </c>
      <c r="M199" s="21">
        <f>ROUND(J199/100,0)*100</f>
        <v>25800</v>
      </c>
      <c r="N199" s="21">
        <f>ROUND(K199/100,0)*100</f>
        <v>28900</v>
      </c>
    </row>
    <row r="200" spans="1:14" ht="12.75">
      <c r="A200" s="41"/>
      <c r="B200" s="50"/>
      <c r="C200" s="60" t="s">
        <v>523</v>
      </c>
      <c r="D200" s="77" t="str">
        <f>A198</f>
        <v>Warehouse Worker (All Levels)</v>
      </c>
      <c r="E200" s="49">
        <v>25850</v>
      </c>
      <c r="F200" s="49">
        <v>29200</v>
      </c>
      <c r="G200" s="58">
        <v>32870</v>
      </c>
      <c r="H200" s="21"/>
      <c r="I200" s="30">
        <v>23982</v>
      </c>
      <c r="J200" s="21">
        <v>27085</v>
      </c>
      <c r="K200" s="30">
        <v>30493</v>
      </c>
      <c r="L200" s="33">
        <f>MROUND((I200*1.078),10)</f>
        <v>25850</v>
      </c>
      <c r="M200" s="33">
        <f>MROUND((J200*1.078),10)</f>
        <v>29200</v>
      </c>
      <c r="N200" s="33">
        <f>MROUND((K200*1.078),10)</f>
        <v>32870</v>
      </c>
    </row>
    <row r="201" spans="1:14" ht="12.75">
      <c r="A201" s="38"/>
      <c r="B201" s="39"/>
      <c r="C201" s="61"/>
      <c r="D201" s="76"/>
      <c r="E201" s="40"/>
      <c r="F201" s="40"/>
      <c r="G201" s="57"/>
      <c r="H201" s="21"/>
      <c r="I201" s="30"/>
      <c r="J201" s="21"/>
      <c r="K201" s="30"/>
      <c r="L201" s="33"/>
      <c r="M201" s="33"/>
      <c r="N201" s="33"/>
    </row>
    <row r="202" spans="1:14" ht="17.25" customHeight="1">
      <c r="A202" s="55" t="s">
        <v>605</v>
      </c>
      <c r="B202" s="36"/>
      <c r="C202" s="68"/>
      <c r="D202" s="78"/>
      <c r="E202" s="48"/>
      <c r="F202" s="48"/>
      <c r="G202" s="56"/>
      <c r="H202" s="21"/>
      <c r="I202" s="30"/>
      <c r="J202" s="21"/>
      <c r="K202" s="30"/>
      <c r="L202" s="33"/>
      <c r="M202" s="33"/>
      <c r="N202" s="33"/>
    </row>
    <row r="203" spans="1:14" ht="60">
      <c r="A203" s="41"/>
      <c r="B203" s="45" t="s">
        <v>702</v>
      </c>
      <c r="C203" s="60" t="s">
        <v>524</v>
      </c>
      <c r="D203" s="77" t="str">
        <f>A202</f>
        <v>Woodworking Machine Operator II</v>
      </c>
      <c r="E203" s="49">
        <v>30230</v>
      </c>
      <c r="F203" s="49">
        <v>31330</v>
      </c>
      <c r="G203" s="58">
        <v>26250</v>
      </c>
      <c r="H203" s="21"/>
      <c r="I203" s="30">
        <v>24086</v>
      </c>
      <c r="J203" s="21">
        <v>26685</v>
      </c>
      <c r="K203" s="30">
        <v>30000</v>
      </c>
      <c r="L203" s="21">
        <f>ROUND(I203/100,0)*100</f>
        <v>24100</v>
      </c>
      <c r="M203" s="21">
        <f>ROUND(J203/100,0)*100</f>
        <v>26700</v>
      </c>
      <c r="N203" s="21">
        <f>ROUND(K203/100,0)*100</f>
        <v>30000</v>
      </c>
    </row>
    <row r="204" spans="4:14" ht="12.75">
      <c r="D204" s="76"/>
      <c r="H204" s="21"/>
      <c r="I204" s="30">
        <v>22291</v>
      </c>
      <c r="J204" s="21">
        <v>24718</v>
      </c>
      <c r="K204" s="30">
        <v>26559</v>
      </c>
      <c r="L204" s="33">
        <f>MROUND((I204*1.078),10)</f>
        <v>24030</v>
      </c>
      <c r="M204" s="33">
        <f>MROUND((J204*1.078),10)</f>
        <v>26650</v>
      </c>
      <c r="N204" s="33">
        <f>MROUND((K204*1.078),10)</f>
        <v>28630</v>
      </c>
    </row>
    <row r="205" spans="1:14" ht="17.25" customHeight="1">
      <c r="A205" s="55" t="s">
        <v>624</v>
      </c>
      <c r="B205" s="36"/>
      <c r="C205" s="83"/>
      <c r="D205" s="78"/>
      <c r="E205" s="48"/>
      <c r="F205" s="48"/>
      <c r="G205" s="56"/>
      <c r="H205" s="21"/>
      <c r="I205" s="31">
        <v>38660</v>
      </c>
      <c r="J205" s="21">
        <f>(I205+K205)/1.98</f>
        <v>48405.05050505051</v>
      </c>
      <c r="K205" s="31">
        <v>57182</v>
      </c>
      <c r="L205" s="33">
        <f>MROUND((I205*1.072),10)</f>
        <v>41440</v>
      </c>
      <c r="M205" s="33">
        <f>MROUND((J205*1.072),10)</f>
        <v>51890</v>
      </c>
      <c r="N205" s="33">
        <f>MROUND((K205*1.072),10)</f>
        <v>61300</v>
      </c>
    </row>
    <row r="206" spans="1:14" ht="14.25" customHeight="1">
      <c r="A206" s="41"/>
      <c r="B206" s="45" t="s">
        <v>703</v>
      </c>
      <c r="C206" s="66" t="s">
        <v>525</v>
      </c>
      <c r="D206" s="77" t="str">
        <f>A205</f>
        <v>Woodworking Machine Operator I</v>
      </c>
      <c r="E206" s="49">
        <v>23760</v>
      </c>
      <c r="F206" s="49">
        <v>24860</v>
      </c>
      <c r="G206" s="58">
        <v>26250</v>
      </c>
      <c r="H206" s="21"/>
      <c r="I206" s="31">
        <v>38500</v>
      </c>
      <c r="J206" s="21">
        <v>43000</v>
      </c>
      <c r="K206" s="30">
        <v>47799</v>
      </c>
      <c r="L206" s="21">
        <f>ROUND(I206/100,0)*100</f>
        <v>38500</v>
      </c>
      <c r="M206" s="21">
        <f>ROUND(J206/100,0)*100</f>
        <v>43000</v>
      </c>
      <c r="N206" s="21">
        <f>ROUND(K206/100,0)*100</f>
        <v>47800</v>
      </c>
    </row>
    <row r="207" spans="4:14" ht="12.75">
      <c r="D207" s="76"/>
      <c r="H207" s="21"/>
      <c r="I207" s="31">
        <v>45499</v>
      </c>
      <c r="J207" s="21">
        <v>49981</v>
      </c>
      <c r="K207">
        <v>55085</v>
      </c>
      <c r="L207" s="33">
        <f>MROUND((I207*1.072),10)</f>
        <v>48770</v>
      </c>
      <c r="M207" s="33">
        <f>MROUND((J207*1.072),10)</f>
        <v>53580</v>
      </c>
      <c r="N207" s="33">
        <f>MROUND((K207*1.072),10)</f>
        <v>59050</v>
      </c>
    </row>
    <row r="208" spans="2:11" ht="16.5">
      <c r="B208" s="138" t="s">
        <v>526</v>
      </c>
      <c r="C208" s="62"/>
      <c r="D208" s="62"/>
      <c r="I208" s="30"/>
      <c r="K208" s="30"/>
    </row>
    <row r="209" spans="2:11" ht="16.5">
      <c r="B209" s="94" t="s">
        <v>436</v>
      </c>
      <c r="I209" s="30"/>
      <c r="K209" s="30"/>
    </row>
    <row r="210" spans="2:11" ht="16.5">
      <c r="B210" s="94" t="s">
        <v>437</v>
      </c>
      <c r="I210" s="30"/>
      <c r="K210" s="30"/>
    </row>
    <row r="211" spans="2:11" ht="16.5">
      <c r="B211" s="94" t="s">
        <v>438</v>
      </c>
      <c r="I211" s="21"/>
      <c r="J211" s="21"/>
      <c r="K211" s="21"/>
    </row>
    <row r="212" spans="2:11" ht="16.5">
      <c r="B212" s="94" t="s">
        <v>423</v>
      </c>
      <c r="I212" s="21"/>
      <c r="J212" s="21"/>
      <c r="K212" s="21"/>
    </row>
    <row r="213" spans="9:14" ht="12.75">
      <c r="I213" s="21">
        <v>19571</v>
      </c>
      <c r="J213" s="21">
        <v>20343</v>
      </c>
      <c r="K213" s="21">
        <v>21322</v>
      </c>
      <c r="L213" s="33">
        <f>MROUND((I213*1.078),10)</f>
        <v>21100</v>
      </c>
      <c r="M213" s="33">
        <f>MROUND((J213*1.078),10)</f>
        <v>21930</v>
      </c>
      <c r="N213" s="33">
        <f>MROUND((K213*1.078),10)</f>
        <v>22990</v>
      </c>
    </row>
    <row r="214" spans="9:14" ht="12.75">
      <c r="I214" s="21"/>
      <c r="J214" s="21"/>
      <c r="K214" s="21"/>
      <c r="L214" s="33"/>
      <c r="M214" s="33"/>
      <c r="N214" s="33"/>
    </row>
    <row r="215" spans="9:14" ht="12.75">
      <c r="I215" s="21"/>
      <c r="J215" s="21"/>
      <c r="K215" s="21"/>
      <c r="L215" s="33"/>
      <c r="M215" s="33"/>
      <c r="N215" s="33"/>
    </row>
    <row r="216" spans="9:14" ht="12.75">
      <c r="I216" s="21">
        <v>28136</v>
      </c>
      <c r="J216" s="21">
        <v>33955</v>
      </c>
      <c r="K216" s="21">
        <v>41300</v>
      </c>
      <c r="L216" s="33">
        <f>MROUND((I216*1.078),10)</f>
        <v>30330</v>
      </c>
      <c r="M216" s="33">
        <f>MROUND((J216*1.078),10)</f>
        <v>36600</v>
      </c>
      <c r="N216" s="33">
        <f>MROUND((K216*1.078),10)</f>
        <v>44520</v>
      </c>
    </row>
    <row r="217" spans="9:14" ht="12.75">
      <c r="I217" s="21"/>
      <c r="J217" s="21"/>
      <c r="K217" s="21"/>
      <c r="L217" s="33"/>
      <c r="M217" s="33"/>
      <c r="N217" s="33"/>
    </row>
    <row r="218" spans="9:14" ht="12.75">
      <c r="I218" s="21"/>
      <c r="J218" s="21"/>
      <c r="K218" s="21"/>
      <c r="L218" s="33"/>
      <c r="M218" s="33"/>
      <c r="N218" s="33"/>
    </row>
    <row r="219" spans="9:14" ht="12.75">
      <c r="I219" s="21"/>
      <c r="J219" s="21"/>
      <c r="K219" s="21"/>
      <c r="L219" s="33"/>
      <c r="M219" s="33"/>
      <c r="N219" s="33"/>
    </row>
    <row r="220" spans="9:14" ht="12.75">
      <c r="I220" s="21"/>
      <c r="J220" s="21"/>
      <c r="K220" s="21"/>
      <c r="L220" s="33"/>
      <c r="M220" s="33"/>
      <c r="N220" s="33"/>
    </row>
    <row r="221" spans="9:14" ht="12.75">
      <c r="I221" s="21">
        <v>26966</v>
      </c>
      <c r="J221" s="21">
        <v>31818</v>
      </c>
      <c r="K221" s="21">
        <v>37119</v>
      </c>
      <c r="L221" s="33">
        <f>MROUND((I221*1.078),10)</f>
        <v>29070</v>
      </c>
      <c r="M221" s="33">
        <f>MROUND((J221*1.078),10)</f>
        <v>34300</v>
      </c>
      <c r="N221" s="33">
        <f>MROUND((K221*1.078),10)</f>
        <v>40010</v>
      </c>
    </row>
    <row r="222" spans="9:14" ht="12.75">
      <c r="I222" s="21"/>
      <c r="J222" s="21"/>
      <c r="K222" s="21"/>
      <c r="L222" s="33"/>
      <c r="M222" s="33"/>
      <c r="N222" s="33"/>
    </row>
    <row r="223" spans="9:14" ht="12.75">
      <c r="I223" s="21"/>
      <c r="J223" s="21"/>
      <c r="K223" s="21"/>
      <c r="L223" s="33"/>
      <c r="M223" s="33"/>
      <c r="N223" s="33"/>
    </row>
    <row r="224" spans="9:14" ht="12.75">
      <c r="I224" s="21"/>
      <c r="J224" s="21"/>
      <c r="K224" s="21"/>
      <c r="L224" s="33"/>
      <c r="M224" s="33"/>
      <c r="N224" s="33"/>
    </row>
    <row r="225" spans="9:14" ht="12.75">
      <c r="I225" s="21">
        <v>39906</v>
      </c>
      <c r="J225" s="21">
        <v>46411</v>
      </c>
      <c r="K225" s="21">
        <v>52967</v>
      </c>
      <c r="L225" s="33">
        <f>MROUND((I225*1.078),10)</f>
        <v>43020</v>
      </c>
      <c r="M225" s="33">
        <f>MROUND((J225*1.078),10)</f>
        <v>50030</v>
      </c>
      <c r="N225" s="33">
        <f>MROUND((K225*1.078),10)</f>
        <v>57100</v>
      </c>
    </row>
  </sheetData>
  <sheetProtection/>
  <mergeCells count="2">
    <mergeCell ref="P18:Q18"/>
    <mergeCell ref="P22:Q22"/>
  </mergeCells>
  <printOptions/>
  <pageMargins left="0.3" right="0.19" top="0.78" bottom="1.62" header="0.5" footer="0.5"/>
  <pageSetup horizontalDpi="600" verticalDpi="600" orientation="landscape"/>
  <headerFooter alignWithMargins="0">
    <oddFooter>&amp;CEffective dates of collected data
A=Oct 1 of the year prior to the case year
B=April 1 of the year 3 years prior to the case year
C=Oct 1 of the year prior to the case year
D = April 1, 2 years prior to the case year
</oddFooter>
  </headerFooter>
  <drawing r:id="rId1"/>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B147" sqref="B147"/>
    </sheetView>
  </sheetViews>
  <sheetFormatPr defaultColWidth="9.140625" defaultRowHeight="12.75"/>
  <cols>
    <col min="1" max="1" width="3.421875" style="144" customWidth="1"/>
    <col min="2" max="2" width="4.421875" style="144" customWidth="1"/>
    <col min="3" max="3" width="19.421875" style="144" customWidth="1"/>
    <col min="4" max="4" width="57.7109375" style="145" customWidth="1"/>
    <col min="5" max="16384" width="9.140625" style="144" customWidth="1"/>
  </cols>
  <sheetData>
    <row r="1" ht="22.5">
      <c r="A1" s="143" t="s">
        <v>550</v>
      </c>
    </row>
    <row r="2" ht="18">
      <c r="A2" s="146" t="s">
        <v>659</v>
      </c>
    </row>
    <row r="4" spans="1:3" ht="12.75">
      <c r="A4" s="147" t="s">
        <v>569</v>
      </c>
      <c r="C4" s="147"/>
    </row>
    <row r="5" spans="1:3" ht="12.75">
      <c r="A5" s="148"/>
      <c r="B5" s="147"/>
      <c r="C5" s="149" t="s">
        <v>372</v>
      </c>
    </row>
    <row r="6" spans="1:4" ht="36">
      <c r="A6" s="148"/>
      <c r="B6" s="147"/>
      <c r="C6" s="149" t="s">
        <v>704</v>
      </c>
      <c r="D6" s="150" t="s">
        <v>735</v>
      </c>
    </row>
    <row r="7" spans="1:4" ht="12.75">
      <c r="A7" s="148"/>
      <c r="B7" s="147"/>
      <c r="C7" s="149" t="s">
        <v>570</v>
      </c>
      <c r="D7" s="151" t="s">
        <v>705</v>
      </c>
    </row>
    <row r="8" spans="1:4" ht="24">
      <c r="A8" s="148"/>
      <c r="B8" s="147"/>
      <c r="C8" s="152" t="s">
        <v>669</v>
      </c>
      <c r="D8" s="150" t="s">
        <v>736</v>
      </c>
    </row>
    <row r="9" spans="1:3" ht="12.75">
      <c r="A9" s="148"/>
      <c r="B9" s="147"/>
      <c r="C9" s="149"/>
    </row>
    <row r="10" spans="1:3" ht="12.75">
      <c r="A10" s="148"/>
      <c r="B10" s="147" t="s">
        <v>221</v>
      </c>
      <c r="C10" s="149"/>
    </row>
    <row r="11" spans="1:4" ht="36">
      <c r="A11" s="148"/>
      <c r="B11" s="147"/>
      <c r="C11" s="152" t="s">
        <v>419</v>
      </c>
      <c r="D11" s="150" t="s">
        <v>652</v>
      </c>
    </row>
    <row r="12" spans="1:4" ht="24">
      <c r="A12" s="148"/>
      <c r="B12" s="147"/>
      <c r="C12" s="149" t="s">
        <v>572</v>
      </c>
      <c r="D12" s="150" t="s">
        <v>0</v>
      </c>
    </row>
    <row r="13" spans="1:4" ht="24">
      <c r="A13" s="148"/>
      <c r="B13" s="147"/>
      <c r="C13" s="149" t="s">
        <v>573</v>
      </c>
      <c r="D13" s="150" t="s">
        <v>737</v>
      </c>
    </row>
    <row r="14" spans="1:4" ht="27.75">
      <c r="A14" s="148"/>
      <c r="B14" s="147"/>
      <c r="C14" s="153" t="s">
        <v>553</v>
      </c>
      <c r="D14" s="150" t="s">
        <v>738</v>
      </c>
    </row>
    <row r="15" spans="1:4" ht="30.75" customHeight="1">
      <c r="A15" s="148"/>
      <c r="B15" s="147"/>
      <c r="C15" s="153" t="s">
        <v>706</v>
      </c>
      <c r="D15" s="150" t="s">
        <v>670</v>
      </c>
    </row>
    <row r="16" spans="1:3" ht="12.75">
      <c r="A16" s="148"/>
      <c r="B16" s="147"/>
      <c r="C16" s="149"/>
    </row>
    <row r="17" spans="1:3" ht="12.75">
      <c r="A17" s="148"/>
      <c r="B17" s="147" t="s">
        <v>576</v>
      </c>
      <c r="C17" s="149"/>
    </row>
    <row r="18" spans="1:4" ht="12.75">
      <c r="A18" s="148"/>
      <c r="B18" s="147"/>
      <c r="C18" s="149" t="s">
        <v>577</v>
      </c>
      <c r="D18" s="150" t="s">
        <v>2</v>
      </c>
    </row>
    <row r="19" spans="1:4" ht="12.75">
      <c r="A19" s="148"/>
      <c r="B19" s="147"/>
      <c r="C19" s="149" t="s">
        <v>578</v>
      </c>
      <c r="D19" s="150" t="s">
        <v>2</v>
      </c>
    </row>
    <row r="20" spans="1:4" ht="79.5" customHeight="1">
      <c r="A20" s="148"/>
      <c r="B20" s="147"/>
      <c r="C20" s="149" t="s">
        <v>579</v>
      </c>
      <c r="D20" s="150" t="s">
        <v>739</v>
      </c>
    </row>
    <row r="21" spans="1:4" ht="12.75">
      <c r="A21" s="148"/>
      <c r="B21" s="147"/>
      <c r="C21" s="149" t="s">
        <v>580</v>
      </c>
      <c r="D21" s="150" t="s">
        <v>2</v>
      </c>
    </row>
    <row r="22" spans="1:3" ht="12.75">
      <c r="A22" s="148"/>
      <c r="B22" s="147"/>
      <c r="C22" s="149"/>
    </row>
    <row r="23" spans="1:3" ht="12.75">
      <c r="A23" s="148" t="s">
        <v>89</v>
      </c>
      <c r="B23" s="147"/>
      <c r="C23" s="149"/>
    </row>
    <row r="24" spans="1:4" ht="12.75">
      <c r="A24" s="148"/>
      <c r="B24" s="147" t="s">
        <v>654</v>
      </c>
      <c r="C24" s="149"/>
      <c r="D24" s="150" t="s">
        <v>2</v>
      </c>
    </row>
    <row r="25" spans="1:4" ht="36">
      <c r="A25" s="148"/>
      <c r="B25" s="147"/>
      <c r="C25" s="149" t="s">
        <v>581</v>
      </c>
      <c r="D25" s="150" t="s">
        <v>655</v>
      </c>
    </row>
    <row r="26" spans="1:4" ht="96">
      <c r="A26" s="148"/>
      <c r="B26" s="147"/>
      <c r="C26" s="152" t="s">
        <v>552</v>
      </c>
      <c r="D26" s="150" t="s">
        <v>740</v>
      </c>
    </row>
    <row r="27" spans="1:4" ht="48" customHeight="1">
      <c r="A27" s="148"/>
      <c r="B27" s="147"/>
      <c r="C27" s="149" t="s">
        <v>582</v>
      </c>
      <c r="D27" s="150" t="s">
        <v>741</v>
      </c>
    </row>
    <row r="28" spans="1:4" ht="12.75">
      <c r="A28" s="148"/>
      <c r="B28" s="147" t="s">
        <v>583</v>
      </c>
      <c r="C28" s="149"/>
      <c r="D28" s="150" t="s">
        <v>4</v>
      </c>
    </row>
    <row r="29" spans="1:3" ht="12.75">
      <c r="A29" s="148"/>
      <c r="B29" s="147"/>
      <c r="C29" s="149"/>
    </row>
    <row r="30" spans="1:3" ht="12.75">
      <c r="A30" s="148" t="s">
        <v>584</v>
      </c>
      <c r="B30" s="147"/>
      <c r="C30" s="149"/>
    </row>
    <row r="31" spans="1:3" ht="12.75">
      <c r="A31" s="148"/>
      <c r="B31" s="147" t="s">
        <v>654</v>
      </c>
      <c r="C31" s="149"/>
    </row>
    <row r="32" spans="1:4" ht="12.75">
      <c r="A32" s="148"/>
      <c r="B32" s="147"/>
      <c r="C32" s="149" t="s">
        <v>538</v>
      </c>
      <c r="D32" s="150" t="s">
        <v>2</v>
      </c>
    </row>
    <row r="33" spans="1:4" ht="24">
      <c r="A33" s="148"/>
      <c r="B33" s="147"/>
      <c r="C33" s="149" t="s">
        <v>585</v>
      </c>
      <c r="D33" s="150" t="s">
        <v>742</v>
      </c>
    </row>
    <row r="34" spans="1:3" ht="12.75">
      <c r="A34" s="148"/>
      <c r="B34" s="147" t="s">
        <v>586</v>
      </c>
      <c r="C34" s="149"/>
    </row>
    <row r="35" spans="1:4" ht="60">
      <c r="A35" s="148"/>
      <c r="C35" s="149" t="s">
        <v>587</v>
      </c>
      <c r="D35" s="150" t="s">
        <v>639</v>
      </c>
    </row>
    <row r="36" spans="1:3" ht="12.75">
      <c r="A36" s="148"/>
      <c r="B36" s="147" t="s">
        <v>588</v>
      </c>
      <c r="C36" s="145"/>
    </row>
    <row r="37" spans="1:4" ht="48">
      <c r="A37" s="148"/>
      <c r="C37" s="149" t="s">
        <v>589</v>
      </c>
      <c r="D37" s="150" t="s">
        <v>640</v>
      </c>
    </row>
    <row r="38" spans="1:3" ht="12.75">
      <c r="A38" s="148"/>
      <c r="B38" s="147" t="s">
        <v>590</v>
      </c>
      <c r="C38" s="149"/>
    </row>
    <row r="39" spans="1:4" ht="48" customHeight="1">
      <c r="A39" s="148"/>
      <c r="C39" s="154" t="s">
        <v>591</v>
      </c>
      <c r="D39" s="150" t="s">
        <v>641</v>
      </c>
    </row>
    <row r="40" spans="1:3" ht="12.75">
      <c r="A40" s="148"/>
      <c r="B40" s="147"/>
      <c r="C40" s="149"/>
    </row>
    <row r="41" spans="1:3" ht="12.75">
      <c r="A41" s="148" t="s">
        <v>592</v>
      </c>
      <c r="B41" s="147"/>
      <c r="C41" s="149"/>
    </row>
    <row r="42" spans="1:3" ht="12.75">
      <c r="A42" s="148"/>
      <c r="B42" s="147" t="s">
        <v>654</v>
      </c>
      <c r="C42" s="149"/>
    </row>
    <row r="43" spans="1:3" ht="12.75">
      <c r="A43" s="148"/>
      <c r="B43" s="147"/>
      <c r="C43" s="152" t="s">
        <v>629</v>
      </c>
    </row>
    <row r="44" spans="1:4" ht="17.25" customHeight="1">
      <c r="A44" s="148"/>
      <c r="B44" s="147"/>
      <c r="C44" s="152" t="s">
        <v>585</v>
      </c>
      <c r="D44" s="150" t="s">
        <v>642</v>
      </c>
    </row>
    <row r="45" spans="1:3" ht="12.75">
      <c r="A45" s="148"/>
      <c r="B45" s="147" t="s">
        <v>593</v>
      </c>
      <c r="C45" s="149"/>
    </row>
    <row r="46" spans="1:4" ht="60">
      <c r="A46" s="148"/>
      <c r="B46" s="147"/>
      <c r="C46" s="149" t="s">
        <v>595</v>
      </c>
      <c r="D46" s="150" t="s">
        <v>743</v>
      </c>
    </row>
    <row r="47" spans="1:3" ht="12.75">
      <c r="A47" s="148"/>
      <c r="B47" s="147" t="s">
        <v>594</v>
      </c>
      <c r="C47" s="149"/>
    </row>
    <row r="48" spans="1:4" ht="12.75">
      <c r="A48" s="148"/>
      <c r="B48" s="147"/>
      <c r="C48" s="149" t="s">
        <v>595</v>
      </c>
      <c r="D48" s="150" t="s">
        <v>653</v>
      </c>
    </row>
    <row r="49" spans="1:4" ht="36">
      <c r="A49" s="148"/>
      <c r="B49" s="147"/>
      <c r="C49" s="149" t="s">
        <v>596</v>
      </c>
      <c r="D49" s="150" t="s">
        <v>1</v>
      </c>
    </row>
  </sheetData>
  <sheetProtection/>
  <printOptions/>
  <pageMargins left="1.08" right="0.47" top="0.75" bottom="0.42" header="0.3" footer="0.3"/>
  <pageSetup orientation="portrait"/>
  <rowBreaks count="2" manualBreakCount="2">
    <brk id="21" max="255" man="1"/>
    <brk id="28" max="255" man="1"/>
  </rowBreaks>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2">
      <selection activeCell="B147" sqref="B147"/>
    </sheetView>
  </sheetViews>
  <sheetFormatPr defaultColWidth="9.140625" defaultRowHeight="12.75"/>
  <cols>
    <col min="1" max="2" width="5.421875" style="144" customWidth="1"/>
    <col min="3" max="3" width="20.8515625" style="144" customWidth="1"/>
    <col min="4" max="4" width="10.421875" style="180" customWidth="1"/>
    <col min="5" max="7" width="8.28125" style="180" customWidth="1"/>
    <col min="8" max="16384" width="9.140625" style="144" customWidth="1"/>
  </cols>
  <sheetData>
    <row r="1" spans="1:7" ht="0.75" customHeight="1" thickBot="1">
      <c r="A1" s="155"/>
      <c r="B1" s="156"/>
      <c r="C1" s="156"/>
      <c r="D1" s="157"/>
      <c r="E1" s="157"/>
      <c r="F1" s="157"/>
      <c r="G1" s="158"/>
    </row>
    <row r="2" spans="1:7" ht="15.75">
      <c r="A2" s="159" t="s">
        <v>550</v>
      </c>
      <c r="B2" s="156"/>
      <c r="C2" s="156"/>
      <c r="D2" s="157"/>
      <c r="E2" s="160"/>
      <c r="F2" s="157" t="s">
        <v>559</v>
      </c>
      <c r="G2" s="158"/>
    </row>
    <row r="3" spans="1:7" ht="12.75">
      <c r="A3" s="161" t="s">
        <v>558</v>
      </c>
      <c r="B3" s="147"/>
      <c r="C3" s="147"/>
      <c r="D3" s="162" t="s">
        <v>560</v>
      </c>
      <c r="E3" s="163" t="s">
        <v>560</v>
      </c>
      <c r="F3" s="162" t="s">
        <v>561</v>
      </c>
      <c r="G3" s="164" t="s">
        <v>562</v>
      </c>
    </row>
    <row r="4" spans="1:7" ht="13.5" thickBot="1">
      <c r="A4" s="165" t="s">
        <v>563</v>
      </c>
      <c r="B4" s="166"/>
      <c r="C4" s="166" t="s">
        <v>564</v>
      </c>
      <c r="D4" s="167" t="s">
        <v>565</v>
      </c>
      <c r="E4" s="168" t="s">
        <v>566</v>
      </c>
      <c r="F4" s="169" t="s">
        <v>567</v>
      </c>
      <c r="G4" s="170" t="s">
        <v>567</v>
      </c>
    </row>
    <row r="5" spans="1:7" ht="0.75" customHeight="1">
      <c r="A5" s="155"/>
      <c r="B5" s="156"/>
      <c r="C5" s="156"/>
      <c r="D5" s="157"/>
      <c r="E5" s="157"/>
      <c r="F5" s="157"/>
      <c r="G5" s="158"/>
    </row>
    <row r="6" spans="1:7" ht="12.75">
      <c r="A6" s="148" t="s">
        <v>568</v>
      </c>
      <c r="B6" s="147"/>
      <c r="C6" s="147"/>
      <c r="D6" s="171"/>
      <c r="E6" s="171"/>
      <c r="F6" s="171"/>
      <c r="G6" s="172"/>
    </row>
    <row r="7" spans="1:7" ht="12.75">
      <c r="A7" s="148"/>
      <c r="B7" s="147" t="s">
        <v>569</v>
      </c>
      <c r="C7" s="147"/>
      <c r="D7" s="171">
        <v>5</v>
      </c>
      <c r="E7" s="171">
        <v>0</v>
      </c>
      <c r="F7" s="171">
        <v>1</v>
      </c>
      <c r="G7" s="172">
        <v>0</v>
      </c>
    </row>
    <row r="8" spans="1:7" ht="12.75">
      <c r="A8" s="148"/>
      <c r="B8" s="147"/>
      <c r="C8" s="147" t="s">
        <v>372</v>
      </c>
      <c r="D8" s="171"/>
      <c r="E8" s="171"/>
      <c r="F8" s="171"/>
      <c r="G8" s="172"/>
    </row>
    <row r="9" spans="1:7" ht="12.75">
      <c r="A9" s="148"/>
      <c r="B9" s="147"/>
      <c r="C9" s="147" t="s">
        <v>704</v>
      </c>
      <c r="D9" s="171"/>
      <c r="E9" s="171"/>
      <c r="F9" s="171"/>
      <c r="G9" s="172"/>
    </row>
    <row r="10" spans="1:7" ht="12.75">
      <c r="A10" s="148"/>
      <c r="B10" s="147"/>
      <c r="C10" s="147" t="s">
        <v>570</v>
      </c>
      <c r="D10" s="171"/>
      <c r="E10" s="171"/>
      <c r="F10" s="171"/>
      <c r="G10" s="172"/>
    </row>
    <row r="11" spans="1:7" ht="12.75">
      <c r="A11" s="148"/>
      <c r="B11" s="147"/>
      <c r="C11" s="147" t="s">
        <v>199</v>
      </c>
      <c r="D11" s="171"/>
      <c r="E11" s="171"/>
      <c r="F11" s="171"/>
      <c r="G11" s="172"/>
    </row>
    <row r="12" spans="1:7" ht="12.75">
      <c r="A12" s="148"/>
      <c r="B12" s="147"/>
      <c r="C12" s="147" t="s">
        <v>199</v>
      </c>
      <c r="D12" s="171"/>
      <c r="E12" s="171"/>
      <c r="F12" s="171"/>
      <c r="G12" s="172"/>
    </row>
    <row r="13" spans="1:7" ht="12.75">
      <c r="A13" s="148"/>
      <c r="B13" s="147"/>
      <c r="C13" s="147"/>
      <c r="D13" s="171"/>
      <c r="E13" s="171"/>
      <c r="F13" s="171"/>
      <c r="G13" s="172"/>
    </row>
    <row r="14" spans="1:7" ht="12.75">
      <c r="A14" s="148"/>
      <c r="B14" s="147" t="s">
        <v>221</v>
      </c>
      <c r="C14" s="147"/>
      <c r="D14" s="171">
        <v>6</v>
      </c>
      <c r="E14" s="171">
        <v>1</v>
      </c>
      <c r="F14" s="171">
        <v>0</v>
      </c>
      <c r="G14" s="172">
        <v>0</v>
      </c>
    </row>
    <row r="15" spans="1:7" ht="12.75">
      <c r="A15" s="148"/>
      <c r="B15" s="147"/>
      <c r="C15" s="147" t="s">
        <v>419</v>
      </c>
      <c r="D15" s="171"/>
      <c r="E15" s="171"/>
      <c r="F15" s="171"/>
      <c r="G15" s="172"/>
    </row>
    <row r="16" spans="1:7" ht="12.75">
      <c r="A16" s="148"/>
      <c r="B16" s="147"/>
      <c r="C16" s="147" t="s">
        <v>572</v>
      </c>
      <c r="D16" s="171"/>
      <c r="E16" s="171"/>
      <c r="F16" s="171"/>
      <c r="G16" s="172"/>
    </row>
    <row r="17" spans="1:7" ht="12.75">
      <c r="A17" s="148"/>
      <c r="B17" s="147"/>
      <c r="C17" s="147" t="s">
        <v>573</v>
      </c>
      <c r="D17" s="171"/>
      <c r="E17" s="171"/>
      <c r="F17" s="171"/>
      <c r="G17" s="172"/>
    </row>
    <row r="18" spans="1:7" ht="12.75">
      <c r="A18" s="148"/>
      <c r="B18" s="147"/>
      <c r="C18" s="147" t="s">
        <v>574</v>
      </c>
      <c r="D18" s="171"/>
      <c r="E18" s="171"/>
      <c r="F18" s="171"/>
      <c r="G18" s="172"/>
    </row>
    <row r="19" spans="1:7" ht="12.75">
      <c r="A19" s="148"/>
      <c r="B19" s="147"/>
      <c r="C19" s="147" t="s">
        <v>575</v>
      </c>
      <c r="D19" s="171"/>
      <c r="E19" s="171"/>
      <c r="F19" s="171"/>
      <c r="G19" s="172"/>
    </row>
    <row r="20" spans="1:7" ht="12.75">
      <c r="A20" s="148"/>
      <c r="B20" s="147"/>
      <c r="C20" s="147"/>
      <c r="D20" s="171"/>
      <c r="E20" s="171"/>
      <c r="F20" s="171"/>
      <c r="G20" s="172"/>
    </row>
    <row r="21" spans="1:7" ht="12.75">
      <c r="A21" s="148"/>
      <c r="B21" s="147" t="s">
        <v>576</v>
      </c>
      <c r="C21" s="147"/>
      <c r="D21" s="171">
        <v>4</v>
      </c>
      <c r="E21" s="171">
        <v>1</v>
      </c>
      <c r="F21" s="171">
        <v>1</v>
      </c>
      <c r="G21" s="172">
        <v>0</v>
      </c>
    </row>
    <row r="22" spans="1:7" ht="12.75">
      <c r="A22" s="148"/>
      <c r="B22" s="147"/>
      <c r="C22" s="147" t="s">
        <v>577</v>
      </c>
      <c r="D22" s="171"/>
      <c r="E22" s="171"/>
      <c r="F22" s="171"/>
      <c r="G22" s="172"/>
    </row>
    <row r="23" spans="1:7" ht="12.75">
      <c r="A23" s="148"/>
      <c r="B23" s="147"/>
      <c r="C23" s="147" t="s">
        <v>578</v>
      </c>
      <c r="D23" s="171"/>
      <c r="E23" s="171"/>
      <c r="F23" s="171"/>
      <c r="G23" s="172"/>
    </row>
    <row r="24" spans="1:7" ht="12.75">
      <c r="A24" s="148"/>
      <c r="B24" s="147"/>
      <c r="C24" s="147" t="s">
        <v>579</v>
      </c>
      <c r="D24" s="171"/>
      <c r="E24" s="171"/>
      <c r="F24" s="171"/>
      <c r="G24" s="172"/>
    </row>
    <row r="25" spans="1:7" ht="12.75">
      <c r="A25" s="148"/>
      <c r="B25" s="147"/>
      <c r="C25" s="147" t="s">
        <v>580</v>
      </c>
      <c r="D25" s="171"/>
      <c r="E25" s="171"/>
      <c r="F25" s="171"/>
      <c r="G25" s="172"/>
    </row>
    <row r="26" spans="1:7" ht="12.75">
      <c r="A26" s="148"/>
      <c r="B26" s="147"/>
      <c r="C26" s="147"/>
      <c r="D26" s="171"/>
      <c r="E26" s="171"/>
      <c r="F26" s="171"/>
      <c r="G26" s="172"/>
    </row>
    <row r="27" spans="1:7" ht="12.75">
      <c r="A27" s="148" t="s">
        <v>89</v>
      </c>
      <c r="B27" s="147"/>
      <c r="C27" s="147"/>
      <c r="D27" s="171"/>
      <c r="E27" s="171"/>
      <c r="F27" s="171"/>
      <c r="G27" s="172"/>
    </row>
    <row r="28" spans="1:7" ht="12.75">
      <c r="A28" s="148"/>
      <c r="C28" s="147" t="s">
        <v>654</v>
      </c>
      <c r="D28" s="171">
        <v>1</v>
      </c>
      <c r="E28" s="171">
        <v>0</v>
      </c>
      <c r="F28" s="171">
        <v>0</v>
      </c>
      <c r="G28" s="172">
        <v>0</v>
      </c>
    </row>
    <row r="29" spans="1:7" ht="12.75">
      <c r="A29" s="148"/>
      <c r="B29" s="147"/>
      <c r="C29" s="147" t="s">
        <v>581</v>
      </c>
      <c r="D29" s="171">
        <v>4</v>
      </c>
      <c r="E29" s="171">
        <v>1</v>
      </c>
      <c r="F29" s="171">
        <v>1</v>
      </c>
      <c r="G29" s="172">
        <v>0</v>
      </c>
    </row>
    <row r="30" spans="1:7" ht="12.75">
      <c r="A30" s="148"/>
      <c r="B30" s="147"/>
      <c r="C30" s="147" t="s">
        <v>582</v>
      </c>
      <c r="D30" s="171">
        <v>8</v>
      </c>
      <c r="E30" s="171">
        <v>3</v>
      </c>
      <c r="F30" s="171">
        <v>2</v>
      </c>
      <c r="G30" s="172">
        <v>1</v>
      </c>
    </row>
    <row r="31" spans="1:7" ht="12.75">
      <c r="A31" s="148"/>
      <c r="C31" s="147" t="s">
        <v>583</v>
      </c>
      <c r="D31" s="171">
        <v>2</v>
      </c>
      <c r="E31" s="171">
        <v>0</v>
      </c>
      <c r="F31" s="171">
        <v>0</v>
      </c>
      <c r="G31" s="172">
        <v>0</v>
      </c>
    </row>
    <row r="32" spans="1:7" ht="12.75">
      <c r="A32" s="148"/>
      <c r="B32" s="147"/>
      <c r="C32" s="147"/>
      <c r="D32" s="171"/>
      <c r="E32" s="171"/>
      <c r="F32" s="171"/>
      <c r="G32" s="172"/>
    </row>
    <row r="33" spans="1:7" ht="12.75">
      <c r="A33" s="148" t="s">
        <v>584</v>
      </c>
      <c r="B33" s="147"/>
      <c r="C33" s="147"/>
      <c r="D33" s="171"/>
      <c r="E33" s="171"/>
      <c r="F33" s="171"/>
      <c r="G33" s="172"/>
    </row>
    <row r="34" spans="1:7" ht="12.75">
      <c r="A34" s="148"/>
      <c r="B34" s="147" t="s">
        <v>654</v>
      </c>
      <c r="C34" s="147"/>
      <c r="D34" s="171"/>
      <c r="E34" s="171"/>
      <c r="F34" s="171"/>
      <c r="G34" s="172"/>
    </row>
    <row r="35" spans="1:7" ht="12.75">
      <c r="A35" s="148"/>
      <c r="B35" s="147"/>
      <c r="C35" s="147" t="s">
        <v>538</v>
      </c>
      <c r="D35" s="171">
        <v>1</v>
      </c>
      <c r="E35" s="171">
        <v>0</v>
      </c>
      <c r="F35" s="171">
        <v>0</v>
      </c>
      <c r="G35" s="172">
        <v>0</v>
      </c>
    </row>
    <row r="36" spans="1:7" ht="12.75">
      <c r="A36" s="148"/>
      <c r="B36" s="147"/>
      <c r="C36" s="147" t="s">
        <v>585</v>
      </c>
      <c r="D36" s="171">
        <v>6</v>
      </c>
      <c r="E36" s="171">
        <v>1</v>
      </c>
      <c r="F36" s="171">
        <v>0</v>
      </c>
      <c r="G36" s="172">
        <v>1</v>
      </c>
    </row>
    <row r="37" spans="1:7" ht="12.75">
      <c r="A37" s="148"/>
      <c r="B37" s="147" t="s">
        <v>586</v>
      </c>
      <c r="C37" s="147"/>
      <c r="D37" s="171"/>
      <c r="E37" s="171"/>
      <c r="F37" s="171"/>
      <c r="G37" s="164"/>
    </row>
    <row r="38" spans="1:7" ht="12.75">
      <c r="A38" s="148"/>
      <c r="B38" s="147"/>
      <c r="C38" s="147" t="s">
        <v>587</v>
      </c>
      <c r="D38" s="171">
        <v>20</v>
      </c>
      <c r="E38" s="171">
        <v>3</v>
      </c>
      <c r="F38" s="171">
        <v>2</v>
      </c>
      <c r="G38" s="172">
        <v>2</v>
      </c>
    </row>
    <row r="39" spans="1:7" ht="12.75">
      <c r="A39" s="148"/>
      <c r="B39" s="147" t="s">
        <v>588</v>
      </c>
      <c r="C39" s="147"/>
      <c r="D39" s="171"/>
      <c r="E39" s="171"/>
      <c r="F39" s="171"/>
      <c r="G39" s="172"/>
    </row>
    <row r="40" spans="1:7" ht="12.75">
      <c r="A40" s="148"/>
      <c r="B40" s="147"/>
      <c r="C40" s="147" t="s">
        <v>589</v>
      </c>
      <c r="D40" s="171">
        <v>30</v>
      </c>
      <c r="E40" s="171">
        <v>5</v>
      </c>
      <c r="F40" s="171">
        <v>4</v>
      </c>
      <c r="G40" s="172">
        <v>4</v>
      </c>
    </row>
    <row r="41" spans="1:7" ht="12.75">
      <c r="A41" s="148"/>
      <c r="B41" s="147" t="s">
        <v>590</v>
      </c>
      <c r="C41" s="147"/>
      <c r="D41" s="171"/>
      <c r="E41" s="171"/>
      <c r="F41" s="171"/>
      <c r="G41" s="172"/>
    </row>
    <row r="42" spans="1:7" ht="12.75">
      <c r="A42" s="148"/>
      <c r="B42" s="147"/>
      <c r="C42" s="147" t="s">
        <v>591</v>
      </c>
      <c r="D42" s="171">
        <v>10</v>
      </c>
      <c r="E42" s="171">
        <v>1</v>
      </c>
      <c r="F42" s="171">
        <v>2</v>
      </c>
      <c r="G42" s="172">
        <v>1</v>
      </c>
    </row>
    <row r="43" spans="1:7" ht="12.75">
      <c r="A43" s="148"/>
      <c r="B43" s="147"/>
      <c r="C43" s="147"/>
      <c r="D43" s="171"/>
      <c r="E43" s="171"/>
      <c r="F43" s="171"/>
      <c r="G43" s="172"/>
    </row>
    <row r="44" spans="1:7" ht="12.75">
      <c r="A44" s="148" t="s">
        <v>592</v>
      </c>
      <c r="B44" s="147"/>
      <c r="C44" s="147"/>
      <c r="D44" s="171"/>
      <c r="E44" s="171"/>
      <c r="F44" s="171"/>
      <c r="G44" s="172"/>
    </row>
    <row r="45" spans="1:7" ht="12.75">
      <c r="A45" s="148"/>
      <c r="B45" s="147" t="s">
        <v>654</v>
      </c>
      <c r="C45" s="147"/>
      <c r="D45" s="171">
        <v>4</v>
      </c>
      <c r="E45" s="171">
        <v>1</v>
      </c>
      <c r="F45" s="171">
        <v>1</v>
      </c>
      <c r="G45" s="172">
        <v>1</v>
      </c>
    </row>
    <row r="46" spans="1:7" ht="12.75">
      <c r="A46" s="148"/>
      <c r="B46" s="147"/>
      <c r="C46" s="173" t="s">
        <v>629</v>
      </c>
      <c r="D46" s="171"/>
      <c r="E46" s="171"/>
      <c r="F46" s="171"/>
      <c r="G46" s="172"/>
    </row>
    <row r="47" spans="1:7" ht="12.75">
      <c r="A47" s="148"/>
      <c r="B47" s="147"/>
      <c r="C47" s="173" t="s">
        <v>585</v>
      </c>
      <c r="D47" s="171"/>
      <c r="E47" s="171"/>
      <c r="F47" s="171"/>
      <c r="G47" s="172"/>
    </row>
    <row r="48" spans="1:7" ht="12.75">
      <c r="A48" s="148"/>
      <c r="B48" s="147" t="s">
        <v>593</v>
      </c>
      <c r="C48" s="147"/>
      <c r="D48" s="171"/>
      <c r="E48" s="171"/>
      <c r="F48" s="171"/>
      <c r="G48" s="172"/>
    </row>
    <row r="49" spans="1:7" ht="12.75">
      <c r="A49" s="148"/>
      <c r="B49" s="147"/>
      <c r="C49" s="147" t="s">
        <v>595</v>
      </c>
      <c r="D49" s="171">
        <v>9</v>
      </c>
      <c r="E49" s="171">
        <v>3</v>
      </c>
      <c r="F49" s="171">
        <v>3</v>
      </c>
      <c r="G49" s="172">
        <v>2</v>
      </c>
    </row>
    <row r="50" spans="1:7" ht="12.75">
      <c r="A50" s="148"/>
      <c r="B50" s="147" t="s">
        <v>594</v>
      </c>
      <c r="C50" s="147"/>
      <c r="D50" s="171"/>
      <c r="E50" s="171"/>
      <c r="F50" s="171"/>
      <c r="G50" s="172"/>
    </row>
    <row r="51" spans="1:7" ht="12.75">
      <c r="A51" s="148"/>
      <c r="B51" s="147"/>
      <c r="C51" s="147" t="s">
        <v>595</v>
      </c>
      <c r="D51" s="171">
        <v>10</v>
      </c>
      <c r="E51" s="171">
        <v>4</v>
      </c>
      <c r="F51" s="171">
        <v>3</v>
      </c>
      <c r="G51" s="172">
        <v>2</v>
      </c>
    </row>
    <row r="52" spans="1:7" ht="12.75">
      <c r="A52" s="148"/>
      <c r="B52" s="147"/>
      <c r="C52" s="147" t="s">
        <v>596</v>
      </c>
      <c r="D52" s="171">
        <v>15</v>
      </c>
      <c r="E52" s="171">
        <v>12</v>
      </c>
      <c r="F52" s="171">
        <v>9</v>
      </c>
      <c r="G52" s="172">
        <v>7</v>
      </c>
    </row>
    <row r="53" spans="1:7" ht="13.5" thickBot="1">
      <c r="A53" s="174" t="s">
        <v>744</v>
      </c>
      <c r="B53" s="147"/>
      <c r="C53" s="147"/>
      <c r="D53" s="175"/>
      <c r="E53" s="175"/>
      <c r="F53" s="175"/>
      <c r="G53" s="176"/>
    </row>
    <row r="54" spans="1:7" ht="15" thickBot="1" thickTop="1">
      <c r="A54" s="177" t="s">
        <v>643</v>
      </c>
      <c r="B54" s="166"/>
      <c r="C54" s="166"/>
      <c r="D54" s="178">
        <f>SUM(D7:D52)</f>
        <v>135</v>
      </c>
      <c r="E54" s="178">
        <f>SUM(E7:E52)</f>
        <v>36</v>
      </c>
      <c r="F54" s="178">
        <f>SUM(F7:F52)</f>
        <v>29</v>
      </c>
      <c r="G54" s="179">
        <f>SUM(G7:G52)</f>
        <v>21</v>
      </c>
    </row>
  </sheetData>
  <sheetProtection/>
  <printOptions/>
  <pageMargins left="1.13" right="0.75" top="0.89" bottom="0.53"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 HRIS Database</dc:title>
  <dc:subject>Case Study Materials</dc:subject>
  <dc:creator>Doug Reys</dc:creator>
  <cp:keywords/>
  <dc:description/>
  <cp:lastModifiedBy>Microsoft Office User</cp:lastModifiedBy>
  <cp:lastPrinted>2007-10-22T02:59:57Z</cp:lastPrinted>
  <dcterms:created xsi:type="dcterms:W3CDTF">2007-09-28T20:48:57Z</dcterms:created>
  <dcterms:modified xsi:type="dcterms:W3CDTF">2019-11-13T15:44:10Z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0x010100ADF5DB6BD8021045A577E5251CFE9010</vt:lpwstr>
  </property>
  <property fmtid="{D5CDD505-2E9C-101B-9397-08002B2CF9AE}" pid="3" name="PublishingExpirationDate">
    <vt:lpwstr/>
  </property>
  <property fmtid="{D5CDD505-2E9C-101B-9397-08002B2CF9AE}" pid="4" name="PublishingStartDate">
    <vt:lpwstr/>
  </property>
</Properties>
</file>